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my Ring\TAS\"/>
    </mc:Choice>
  </mc:AlternateContent>
  <xr:revisionPtr revIDLastSave="0" documentId="8_{5CE95F77-D43F-40B7-A7A7-CEAFC789BB8F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2026 TAS (2025 Counts)" sheetId="1" r:id="rId1"/>
    <sheet name="LOS Handbook Reference" sheetId="2" r:id="rId2"/>
  </sheets>
  <definedNames>
    <definedName name="_10H">'2026 TAS (2025 Counts)'!$G$243:$H$244</definedName>
    <definedName name="_10I">'2026 TAS (2025 Counts)'!$G$249:$H$251</definedName>
    <definedName name="_12H">'2026 TAS (2025 Counts)'!$G$243:$H$244</definedName>
    <definedName name="_12I">'2026 TAS (2025 Counts)'!$G$250:$H$251</definedName>
    <definedName name="_2A">'2026 TAS (2025 Counts)'!$G$261:$H$265</definedName>
    <definedName name="_2B">'2026 TAS (2025 Counts)'!$G$267:$H$271</definedName>
    <definedName name="_2C">'2026 TAS (2025 Counts)'!$G$273:$H$277</definedName>
    <definedName name="_2D">'2026 TAS (2025 Counts)'!$G$279:$H$283</definedName>
    <definedName name="_2E">'2026 TAS (2025 Counts)'!$G$285:$H$289</definedName>
    <definedName name="_2F">'2026 TAS (2025 Counts)'!$G$291:$H$295</definedName>
    <definedName name="_2G">'2026 TAS (2025 Counts)'!$G$297:$H$301</definedName>
    <definedName name="_2L">'2026 TAS (2025 Counts)'!$G$303:$H$307</definedName>
    <definedName name="_2O">'2026 TAS (2025 Counts)'!$G$309:$H$312</definedName>
    <definedName name="_2R">'2026 TAS (2025 Counts)'!$G$314:$H$318</definedName>
    <definedName name="_2S">'2026 TAS (2025 Counts)'!$G$320:$H$324</definedName>
    <definedName name="_3A">'2026 TAS (2025 Counts)'!$G$262:$H$265</definedName>
    <definedName name="_3B">'2026 TAS (2025 Counts)'!$G$268:$H$271</definedName>
    <definedName name="_3C">'2026 TAS (2025 Counts)'!$G$274:$H$277</definedName>
    <definedName name="_3D">'2026 TAS (2025 Counts)'!$G$280:$H$283</definedName>
    <definedName name="_3E">'2026 TAS (2025 Counts)'!$G$286:$H$289</definedName>
    <definedName name="_3F">'2026 TAS (2025 Counts)'!$G$292:$H$295</definedName>
    <definedName name="_3G">'2026 TAS (2025 Counts)'!$G$298:$H$301</definedName>
    <definedName name="_3L">'2026 TAS (2025 Counts)'!$G$304:$H$307</definedName>
    <definedName name="_3O">'2026 TAS (2025 Counts)'!$G$310:$H$312</definedName>
    <definedName name="_3R">'2026 TAS (2025 Counts)'!$G$315:$H$318</definedName>
    <definedName name="_3S">'2026 TAS (2025 Counts)'!$G$321:$H$324</definedName>
    <definedName name="_4A">'2026 TAS (2025 Counts)'!$G$263:$H$265</definedName>
    <definedName name="_4B">'2026 TAS (2025 Counts)'!$G$269:$H$271</definedName>
    <definedName name="_4C">'2026 TAS (2025 Counts)'!$G$275:$H$277</definedName>
    <definedName name="_4D">'2026 TAS (2025 Counts)'!$G$281:$H$283</definedName>
    <definedName name="_4E">'2026 TAS (2025 Counts)'!$G$287:$H$289</definedName>
    <definedName name="_4F">'2026 TAS (2025 Counts)'!$G$293:$H$295</definedName>
    <definedName name="_4G">'2026 TAS (2025 Counts)'!$G$299:$H$301</definedName>
    <definedName name="_4H">'2026 TAS (2025 Counts)'!$G$241:$H$244</definedName>
    <definedName name="_4I">'2026 TAS (2025 Counts)'!$G$246:$H$251</definedName>
    <definedName name="_4J">'2026 TAS (2025 Counts)'!$G$253:$H$255</definedName>
    <definedName name="_4K">'2026 TAS (2025 Counts)'!$G$257:$H$259</definedName>
    <definedName name="_4L">'2026 TAS (2025 Counts)'!$G$305:$H$307</definedName>
    <definedName name="_4O">'2026 TAS (2025 Counts)'!$G$311:$H$312</definedName>
    <definedName name="_4R">'2026 TAS (2025 Counts)'!$G$316:$H$318</definedName>
    <definedName name="_4S">'2026 TAS (2025 Counts)'!$G$322:$H$324</definedName>
    <definedName name="_6A">'2026 TAS (2025 Counts)'!$G$264:$H$265</definedName>
    <definedName name="_6B">'2026 TAS (2025 Counts)'!$G$270:$H$271</definedName>
    <definedName name="_6C">'2026 TAS (2025 Counts)'!$G$276:$H$277</definedName>
    <definedName name="_6D">'2026 TAS (2025 Counts)'!$G$282:$H$283</definedName>
    <definedName name="_6E">'2026 TAS (2025 Counts)'!$G$288:$H$289</definedName>
    <definedName name="_6F">'2026 TAS (2025 Counts)'!$G$294:$H$295</definedName>
    <definedName name="_6G">'2026 TAS (2025 Counts)'!$G$300:$H$301</definedName>
    <definedName name="_6H">'2026 TAS (2025 Counts)'!$G$243:$H$244</definedName>
    <definedName name="_6I">'2026 TAS (2025 Counts)'!$G$247:$H$251</definedName>
    <definedName name="_6J">'2026 TAS (2025 Counts)'!$G$254:$H$255</definedName>
    <definedName name="_6K">'2026 TAS (2025 Counts)'!$G$258:$H$259</definedName>
    <definedName name="_6L">'2026 TAS (2025 Counts)'!$G$306:$H$307</definedName>
    <definedName name="_6R">'2026 TAS (2025 Counts)'!$G$317:$H$318</definedName>
    <definedName name="_6S">'2026 TAS (2025 Counts)'!$G$323:$H$324</definedName>
    <definedName name="_8H">'2026 TAS (2025 Counts)'!$G$243:$H$244</definedName>
    <definedName name="_8I">'2026 TAS (2025 Counts)'!$G$248:$H$251</definedName>
    <definedName name="_Key2" localSheetId="0" hidden="1">'2026 TAS (2025 Counts)'!$A$15</definedName>
    <definedName name="_Order1" localSheetId="0" hidden="1">255</definedName>
    <definedName name="_Order2" localSheetId="0" hidden="1">255</definedName>
    <definedName name="_Table1_In1" localSheetId="0" hidden="1">'2026 TAS (2025 Counts)'!$AX$23</definedName>
    <definedName name="_Table1_Out" localSheetId="0" hidden="1">'2026 TAS (2025 Counts)'!$AX$24:$BA$32</definedName>
    <definedName name="_Table2_In1" localSheetId="0" hidden="1">'2026 TAS (2025 Counts)'!$AX$23</definedName>
    <definedName name="_Table2_In2" localSheetId="0" hidden="1">'2026 TAS (2025 Counts)'!$AY$23</definedName>
    <definedName name="_Table2_Out" localSheetId="0" hidden="1">'2026 TAS (2025 Counts)'!$AX$24:$BA$32</definedName>
    <definedName name="A">'2026 TAS (2025 Counts)'!$G$261:$H$264</definedName>
    <definedName name="B">'2026 TAS (2025 Counts)'!$G$267:$H$270</definedName>
    <definedName name="BEGYEAR">'2026 TAS (2025 Counts)'!$E$240:$E$242</definedName>
    <definedName name="C_">'2026 TAS (2025 Counts)'!$G$273:$H$276</definedName>
    <definedName name="CEI">'2026 TAS (2025 Counts)'!$E$281:$E$284</definedName>
    <definedName name="COLS">'2026 TAS (2025 Counts)'!$E$244:$E$248</definedName>
    <definedName name="D">'2026 TAS (2025 Counts)'!$G$279:$H$282</definedName>
    <definedName name="E">'2026 TAS (2025 Counts)'!$G$285:$H$288</definedName>
    <definedName name="EA">'2026 TAS (2025 Counts)'!$I$260:$J$264</definedName>
    <definedName name="EB">'2026 TAS (2025 Counts)'!$I$266:$J$270</definedName>
    <definedName name="EC">'2026 TAS (2025 Counts)'!$I$272:$J$276</definedName>
    <definedName name="ED">'2026 TAS (2025 Counts)'!$I$278:$J$282</definedName>
    <definedName name="EE">'2026 TAS (2025 Counts)'!$I$284:$J$288</definedName>
    <definedName name="EF">'2026 TAS (2025 Counts)'!$I$290:$J$294</definedName>
    <definedName name="EG">'2026 TAS (2025 Counts)'!$I$296:$J$300</definedName>
    <definedName name="EH">'2026 TAS (2025 Counts)'!$I$240:$J$243</definedName>
    <definedName name="EI">'2026 TAS (2025 Counts)'!$I$245:$J$250</definedName>
    <definedName name="EJ">'2026 TAS (2025 Counts)'!$I$252:$J$254</definedName>
    <definedName name="EK">'2026 TAS (2025 Counts)'!$I$256:$J$258</definedName>
    <definedName name="EL">'2026 TAS (2025 Counts)'!$I$302:$J$306</definedName>
    <definedName name="EO">'2026 TAS (2025 Counts)'!$I$308:$J$311</definedName>
    <definedName name="ER">'2026 TAS (2025 Counts)'!$I$313:$J$317</definedName>
    <definedName name="ES">'2026 TAS (2025 Counts)'!$I$319:$J$323</definedName>
    <definedName name="F">'2026 TAS (2025 Counts)'!$G$291:$H$294</definedName>
    <definedName name="G">'2026 TAS (2025 Counts)'!$G$297:$H$300</definedName>
    <definedName name="H">'2026 TAS (2025 Counts)'!$G$241:$H$243</definedName>
    <definedName name="I">'2026 TAS (2025 Counts)'!$G$246:$H$250</definedName>
    <definedName name="J">'2026 TAS (2025 Counts)'!$G$253:$H$254</definedName>
    <definedName name="K">'2026 TAS (2025 Counts)'!$G$257:$H$258</definedName>
    <definedName name="L">'2026 TAS (2025 Counts)'!$G$303:$H$306</definedName>
    <definedName name="O">'2026 TAS (2025 Counts)'!$G$309:$H$311</definedName>
    <definedName name="_xlnm.Print_Area" localSheetId="0">'2026 TAS (2025 Counts)'!$A$8:$U$242</definedName>
    <definedName name="Print_Area_MI">'2026 TAS (2025 Counts)'!$A$15:$T$236</definedName>
    <definedName name="_xlnm.Print_Titles" localSheetId="0">'2026 TAS (2025 Counts)'!$1:$14</definedName>
    <definedName name="Print_Titles_MI">'2026 TAS (2025 Counts)'!$1:$14</definedName>
    <definedName name="R_">'2026 TAS (2025 Counts)'!$G$314:$H$317</definedName>
    <definedName name="ROW">'2026 TAS (2025 Counts)'!$E$269:$E$278</definedName>
    <definedName name="S">'2026 TAS (2025 Counts)'!$G$320:$H$323</definedName>
    <definedName name="SEASON">'2026 TAS (2025 Counts)'!$B$240:$D$295</definedName>
    <definedName name="SORT2">'2026 TAS (2025 Counts)'!$A$15:$AM$21</definedName>
    <definedName name="TABLE3">'2026 TAS (2025 Counts)'!$BG$69</definedName>
    <definedName name="UPG">'2026 TAS (2025 Counts)'!$E$251:$F$265</definedName>
    <definedName name="Z_147FE26F_38ED_435B_BFF1_0F505117CCC8_.wvu.Cols" localSheetId="0" hidden="1">'2026 TAS (2025 Counts)'!#REF!,'2026 TAS (2025 Counts)'!#REF!,'2026 TAS (2025 Counts)'!#REF!,'2026 TAS (2025 Counts)'!#REF!,'2026 TAS (2025 Counts)'!#REF!,'2026 TAS (2025 Counts)'!#REF!,'2026 TAS (2025 Counts)'!#REF!,'2026 TAS (2025 Counts)'!#REF!</definedName>
    <definedName name="Z_147FE26F_38ED_435B_BFF1_0F505117CCC8_.wvu.Cols" localSheetId="1" hidden="1">'LOS Handbook Reference'!$L:$L</definedName>
    <definedName name="Z_147FE26F_38ED_435B_BFF1_0F505117CCC8_.wvu.PrintArea" localSheetId="0" hidden="1">'2026 TAS (2025 Counts)'!$A$8:$U$235</definedName>
    <definedName name="Z_147FE26F_38ED_435B_BFF1_0F505117CCC8_.wvu.PrintTitles" localSheetId="0" hidden="1">'2026 TAS (2025 Counts)'!$1:$14</definedName>
    <definedName name="Z_9E0FFB2A_F14D_4F97_81A2_F400C1716C92_.wvu.Cols" localSheetId="0" hidden="1">'2026 TAS (2025 Counts)'!#REF!,'2026 TAS (2025 Counts)'!#REF!,'2026 TAS (2025 Counts)'!#REF!,'2026 TAS (2025 Counts)'!#REF!,'2026 TAS (2025 Counts)'!#REF!,'2026 TAS (2025 Counts)'!#REF!,'2026 TAS (2025 Counts)'!#REF!,'2026 TAS (2025 Counts)'!#REF!</definedName>
    <definedName name="Z_9E0FFB2A_F14D_4F97_81A2_F400C1716C92_.wvu.Cols" localSheetId="1" hidden="1">'LOS Handbook Reference'!$L:$L</definedName>
    <definedName name="Z_9E0FFB2A_F14D_4F97_81A2_F400C1716C92_.wvu.PrintArea" localSheetId="0" hidden="1">'2026 TAS (2025 Counts)'!$A$8:$U$235</definedName>
    <definedName name="Z_9E0FFB2A_F14D_4F97_81A2_F400C1716C92_.wvu.PrintTitles" localSheetId="0" hidden="1">'2026 TAS (2025 Counts)'!$1:$14</definedName>
    <definedName name="Z_A11F99BD_660D_4CE8_BDB2_7F274779F10D_.wvu.Cols" localSheetId="0" hidden="1">'2026 TAS (2025 Counts)'!#REF!,'2026 TAS (2025 Counts)'!#REF!,'2026 TAS (2025 Counts)'!#REF!,'2026 TAS (2025 Counts)'!#REF!,'2026 TAS (2025 Counts)'!#REF!,'2026 TAS (2025 Counts)'!#REF!,'2026 TAS (2025 Counts)'!#REF!</definedName>
    <definedName name="Z_A11F99BD_660D_4CE8_BDB2_7F274779F10D_.wvu.Cols" localSheetId="1" hidden="1">'LOS Handbook Reference'!$L:$L</definedName>
    <definedName name="Z_A11F99BD_660D_4CE8_BDB2_7F274779F10D_.wvu.PrintArea" localSheetId="0" hidden="1">'2026 TAS (2025 Counts)'!$A$8:$U$235</definedName>
    <definedName name="Z_A11F99BD_660D_4CE8_BDB2_7F274779F10D_.wvu.PrintTitles" localSheetId="0" hidden="1">'2026 TAS (2025 Counts)'!$1:$14</definedName>
  </definedNames>
  <calcPr calcId="191029"/>
  <customWorkbookViews>
    <customWorkbookView name="deleteme - Personal View" guid="{147FE26F-38ED-435B-BFF1-0F505117CCC8}" mergeInterval="0" personalView="1" maximized="1" xWindow="-11" yWindow="-11" windowWidth="1942" windowHeight="1042" activeSheetId="1"/>
    <customWorkbookView name="Jan Trantham - Personal View" guid="{9E0FFB2A-F14D-4F97-81A2-F400C1716C92}" mergeInterval="0" personalView="1" maximized="1" xWindow="3827" yWindow="-13" windowWidth="3866" windowHeight="2106" activeSheetId="1"/>
    <customWorkbookView name="County User - Personal View" guid="{A11F99BD-660D-4CE8-BDB2-7F274779F10D}" mergeInterval="0" personalView="1" maximized="1" xWindow="-11" yWindow="-11" windowWidth="3862" windowHeight="21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7" i="2" l="1"/>
  <c r="P226" i="2"/>
  <c r="E227" i="2"/>
  <c r="E226" i="2"/>
  <c r="H227" i="2"/>
  <c r="P233" i="2"/>
  <c r="P232" i="2"/>
  <c r="P231" i="2"/>
  <c r="E233" i="2"/>
  <c r="E232" i="2"/>
  <c r="E231" i="2"/>
  <c r="P224" i="2"/>
  <c r="E224" i="2"/>
  <c r="P237" i="1"/>
  <c r="H233" i="2"/>
  <c r="H232" i="2"/>
  <c r="H231" i="2"/>
  <c r="H224" i="2"/>
  <c r="P85" i="2" l="1"/>
  <c r="E85" i="2"/>
  <c r="H85" i="2"/>
  <c r="H111" i="2"/>
  <c r="H93" i="2"/>
  <c r="H86" i="2"/>
  <c r="H30" i="2"/>
  <c r="H28" i="2"/>
  <c r="H23" i="2"/>
  <c r="E230" i="2" l="1"/>
  <c r="E229" i="2"/>
  <c r="E228" i="2"/>
  <c r="E225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P152" i="2"/>
  <c r="P230" i="2"/>
  <c r="P229" i="2"/>
  <c r="P228" i="2"/>
  <c r="P225" i="2"/>
  <c r="P223" i="2"/>
  <c r="P222" i="2"/>
  <c r="P221" i="2"/>
  <c r="K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H230" i="2"/>
  <c r="H229" i="2"/>
  <c r="H228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5" i="2"/>
  <c r="H144" i="2"/>
  <c r="H143" i="2"/>
  <c r="H142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6" i="2"/>
  <c r="H124" i="2"/>
  <c r="H122" i="2"/>
  <c r="H121" i="2"/>
  <c r="H120" i="2"/>
  <c r="H119" i="2"/>
  <c r="H118" i="2"/>
  <c r="H117" i="2"/>
  <c r="H116" i="2"/>
  <c r="H115" i="2"/>
  <c r="H114" i="2"/>
  <c r="H113" i="2"/>
  <c r="H112" i="2"/>
  <c r="H118" i="1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2" i="2"/>
  <c r="H91" i="2"/>
  <c r="H90" i="2"/>
  <c r="H89" i="2"/>
  <c r="H88" i="2"/>
  <c r="H87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29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M7" i="1"/>
  <c r="O7" i="1" s="1"/>
  <c r="P7" i="1" s="1"/>
  <c r="H7" i="1"/>
  <c r="H225" i="2" l="1"/>
  <c r="H226" i="2"/>
</calcChain>
</file>

<file path=xl/sharedStrings.xml><?xml version="1.0" encoding="utf-8"?>
<sst xmlns="http://schemas.openxmlformats.org/spreadsheetml/2006/main" count="2801" uniqueCount="520">
  <si>
    <t>St. Johns County Transportation Analysis Spreadsheet</t>
  </si>
  <si>
    <t>TRAFFIC</t>
  </si>
  <si>
    <t>TOTAL</t>
  </si>
  <si>
    <t>PERCENT</t>
  </si>
  <si>
    <t>GEN'L</t>
  </si>
  <si>
    <t>APPRVD.</t>
  </si>
  <si>
    <t>MRN</t>
  </si>
  <si>
    <t xml:space="preserve"> FDOT </t>
  </si>
  <si>
    <t>EXISTING</t>
  </si>
  <si>
    <t>SEGMENT</t>
  </si>
  <si>
    <t>DATE</t>
  </si>
  <si>
    <t>COUNT</t>
  </si>
  <si>
    <t>ANNUAL</t>
  </si>
  <si>
    <t>LINK</t>
  </si>
  <si>
    <t>EXEMPT</t>
  </si>
  <si>
    <t>COMMITTED</t>
  </si>
  <si>
    <t>SERVICE</t>
  </si>
  <si>
    <t>PEAK HR</t>
  </si>
  <si>
    <t>STUDY</t>
  </si>
  <si>
    <t>PK. HR.</t>
  </si>
  <si>
    <t>ROAD</t>
  </si>
  <si>
    <t>AREA</t>
  </si>
  <si>
    <t>LOS</t>
  </si>
  <si>
    <t>LENGTH</t>
  </si>
  <si>
    <t>OF</t>
  </si>
  <si>
    <t>GROWTH</t>
  </si>
  <si>
    <t>K</t>
  </si>
  <si>
    <t>DEVEL.</t>
  </si>
  <si>
    <t>CONC.</t>
  </si>
  <si>
    <t>VOLUME</t>
  </si>
  <si>
    <t>ID</t>
  </si>
  <si>
    <t>STN.</t>
  </si>
  <si>
    <t>ROADWAY</t>
  </si>
  <si>
    <t>FROM/TO</t>
  </si>
  <si>
    <t>TYPE</t>
  </si>
  <si>
    <t>STND.</t>
  </si>
  <si>
    <t>(Mi.)</t>
  </si>
  <si>
    <t>AADT</t>
  </si>
  <si>
    <t>FACTOR</t>
  </si>
  <si>
    <t>STATUS</t>
  </si>
  <si>
    <t>UTILIZED</t>
  </si>
  <si>
    <t>=</t>
  </si>
  <si>
    <t>11th Street</t>
  </si>
  <si>
    <t>SR A1A to A1A Beach Blvd.</t>
  </si>
  <si>
    <t>2UC</t>
  </si>
  <si>
    <t>UZ</t>
  </si>
  <si>
    <t>C</t>
  </si>
  <si>
    <t>16th Street</t>
  </si>
  <si>
    <t>A Street</t>
  </si>
  <si>
    <t>A. Nease Rd./Vermont Blvd.</t>
  </si>
  <si>
    <t>SR 207 to Co. Landfill Entrance</t>
  </si>
  <si>
    <t>2MiC</t>
  </si>
  <si>
    <t>TR</t>
  </si>
  <si>
    <t>D</t>
  </si>
  <si>
    <t>Allen Nease Rd.</t>
  </si>
  <si>
    <t>Co. Landfill Entrance to CR 214</t>
  </si>
  <si>
    <t>Canal Blvd.</t>
  </si>
  <si>
    <t>CR 210A (Roscoe Blvd) to CR 210 (Palm Vly Rd)</t>
  </si>
  <si>
    <t>Cowpen Branch Rd.</t>
  </si>
  <si>
    <t>CR 13 to SR 206</t>
  </si>
  <si>
    <t>RU</t>
  </si>
  <si>
    <t>CR 13</t>
  </si>
  <si>
    <t>CR 204 to Cowpen Branch Rd.</t>
  </si>
  <si>
    <t>2MaC</t>
  </si>
  <si>
    <t>Cowpen Branch Rd. to George Miller Rd.</t>
  </si>
  <si>
    <t>George Miller Rd. to SR 207 (W)</t>
  </si>
  <si>
    <t>RD</t>
  </si>
  <si>
    <t xml:space="preserve">SR 207 (W) to SR 207 (E) </t>
  </si>
  <si>
    <t>SR 207 to CR 13A</t>
  </si>
  <si>
    <t>CR 13A to CR 214</t>
  </si>
  <si>
    <t>CR 214 to CR 208</t>
  </si>
  <si>
    <t>CR 13A</t>
  </si>
  <si>
    <t>CR 13 to CR 305</t>
  </si>
  <si>
    <t>CR 305 to CR 214</t>
  </si>
  <si>
    <t>CR 208 to Samara Lakes Parkway</t>
  </si>
  <si>
    <t>Samara Lakes Parkway to SR 16</t>
  </si>
  <si>
    <t>4MaC</t>
  </si>
  <si>
    <t>CR 13B (Fruit Cove Rd)</t>
  </si>
  <si>
    <t>SR 13 to SR 13</t>
  </si>
  <si>
    <t>CR 16A</t>
  </si>
  <si>
    <t>SR 13 to CR 210</t>
  </si>
  <si>
    <t>CR 210 to Leo Maguire Rd.</t>
  </si>
  <si>
    <t>Leo Maguire Rd. to SR 16</t>
  </si>
  <si>
    <t>CR 16A (Lewis Spdwy)</t>
  </si>
  <si>
    <t>SR 16 to Varella Ave.</t>
  </si>
  <si>
    <t>Varella Ave. to Woodlawn Rd.</t>
  </si>
  <si>
    <t>Woodlawn Rd. to SR 5 (US 1)</t>
  </si>
  <si>
    <t>CR 203 (Ponte Vedra Blvd)</t>
  </si>
  <si>
    <t>SR A1A to CR 210 (Corona Rd)</t>
  </si>
  <si>
    <t>CR 210 (Corona Rd) to CR 210A (Solana Rd)</t>
  </si>
  <si>
    <t>CR 210A (Solana Rd) to Duval Co. Line</t>
  </si>
  <si>
    <t>CR 204</t>
  </si>
  <si>
    <t>CR 13 to SR 5 (US 1)</t>
  </si>
  <si>
    <t>CR 208</t>
  </si>
  <si>
    <t>CR 13 to Joe Ashton Rd.</t>
  </si>
  <si>
    <t>Joe Ashton Rd. to CR 13A</t>
  </si>
  <si>
    <t>CR 13A to SR 16</t>
  </si>
  <si>
    <t>CR 210</t>
  </si>
  <si>
    <t>CR 16A to Greenbriar Rd.</t>
  </si>
  <si>
    <t>Greenbriar Rd. to Cimarrone Blvd.</t>
  </si>
  <si>
    <t>Cimarrone Blvd. to CR 2209</t>
  </si>
  <si>
    <t>CR 2209 to Leo Maguire Parkway</t>
  </si>
  <si>
    <t>Leo Maguire Parkway to SR 9 (I-95)</t>
  </si>
  <si>
    <t>SR 9 (I-95) to C.E. Wilson Road</t>
  </si>
  <si>
    <t>Palm Valley Road</t>
  </si>
  <si>
    <t>CR 210 (Valley Ridge Blvd.) to Preservation Trail</t>
  </si>
  <si>
    <t>CR 210 (Palm Valley Rd)</t>
  </si>
  <si>
    <t>CR 210A (Roscoe Blvd) to Mickler Rd.</t>
  </si>
  <si>
    <t>Mickler Rd. to Canal Blvd.</t>
  </si>
  <si>
    <t>Canal Blvd. to SR A1A</t>
  </si>
  <si>
    <t>CR 210 (Corona Rd)</t>
  </si>
  <si>
    <t>SR A1A to CR 203 (Ponte Vedra Blvd)</t>
  </si>
  <si>
    <t>CR 210A (Roscoe Blvd)</t>
  </si>
  <si>
    <t>CR 210 (Palm Valley Rd) to Canal Blvd.</t>
  </si>
  <si>
    <t>Canal Blvd. to TPC Blvd.</t>
  </si>
  <si>
    <t>CR 210A (Solana Rd)</t>
  </si>
  <si>
    <t>TPC Blvd. to SR A1A</t>
  </si>
  <si>
    <t>CR 214</t>
  </si>
  <si>
    <t>CR 13 to CR 13A</t>
  </si>
  <si>
    <t>CR 13A to Allen Nease Rd.</t>
  </si>
  <si>
    <t>Allen Nease Rd. to Holmes Blvd.</t>
  </si>
  <si>
    <t>CR 214 (W. King St)</t>
  </si>
  <si>
    <t>Holmes Blvd. to Volusia St.</t>
  </si>
  <si>
    <t>E</t>
  </si>
  <si>
    <t>Volusia St. to Palmer St.</t>
  </si>
  <si>
    <t>Palmer St. to SR 5 (US 1)</t>
  </si>
  <si>
    <t>CR 305</t>
  </si>
  <si>
    <t>SR 206 to SR 207</t>
  </si>
  <si>
    <t>CR 13 to SR 207</t>
  </si>
  <si>
    <t>CR 5A (Old Moultrie Rd)</t>
  </si>
  <si>
    <t>SR 5 (US 1) to Kings Estate Rd.</t>
  </si>
  <si>
    <t>Kings Estate Road to Lewis Point Road</t>
  </si>
  <si>
    <t>Lewis Point Road to Southpark Blvd.</t>
  </si>
  <si>
    <t>Southpark Blvd. to SR 312</t>
  </si>
  <si>
    <t>SR 312 to SR 207</t>
  </si>
  <si>
    <t>A1A Beach Blvd.</t>
  </si>
  <si>
    <t>SR A1A (S) to 11th Street</t>
  </si>
  <si>
    <t xml:space="preserve">11th Street to SR 312 </t>
  </si>
  <si>
    <t>Cracker Swamp Rd.</t>
  </si>
  <si>
    <t>Putnam Co. Line to CR 13</t>
  </si>
  <si>
    <t>Kings Estate Rd./Hilltop Rd.</t>
  </si>
  <si>
    <t>SR 207 to CR 5A</t>
  </si>
  <si>
    <t>Faver Dykes Rd.</t>
  </si>
  <si>
    <t>SR 5 (US 1) to State Park Entr.</t>
  </si>
  <si>
    <t>Federal Point Rd.</t>
  </si>
  <si>
    <t>Putnam Co. Line to Hastings City Limits (W)</t>
  </si>
  <si>
    <t>Four Mile Rd./Volusia St.</t>
  </si>
  <si>
    <t>CR 214 to Holmes Blvd.</t>
  </si>
  <si>
    <t>Four Mile Rd.</t>
  </si>
  <si>
    <t>Holmes Blvd. to SR 16</t>
  </si>
  <si>
    <t>George Miller Rd.</t>
  </si>
  <si>
    <t>CR 13 to CR 13</t>
  </si>
  <si>
    <t>Greenbriar Rd.</t>
  </si>
  <si>
    <t>Hastings Blvd.</t>
  </si>
  <si>
    <t>Cracker Swamp Rd. to CR 13</t>
  </si>
  <si>
    <t>Holmes Blvd.</t>
  </si>
  <si>
    <t>SR 207 to CR 214</t>
  </si>
  <si>
    <t>CR 214 to Four Mile Rd.</t>
  </si>
  <si>
    <t>Kenton Morrison Rd.</t>
  </si>
  <si>
    <t>Four Mile Rd. to SR 16</t>
  </si>
  <si>
    <t>Joe Ashton Rd.</t>
  </si>
  <si>
    <t>CR 208 to CR 13</t>
  </si>
  <si>
    <t>Leo Maguire Parkway</t>
  </si>
  <si>
    <t>CR 16A to CR 210</t>
  </si>
  <si>
    <t>Masters Dr./Palmer St.</t>
  </si>
  <si>
    <t>CR 214 to SR 16</t>
  </si>
  <si>
    <t>Mickler Rd.</t>
  </si>
  <si>
    <t>CR 210 to SR A1A</t>
  </si>
  <si>
    <t>International Golf Pkwy.</t>
  </si>
  <si>
    <t>SR 16 to Royal Pines Parkway</t>
  </si>
  <si>
    <t>Royal Pines Parkway to SR 9 (I-95)</t>
  </si>
  <si>
    <t>SR 9 (I-95) to Francis Road</t>
  </si>
  <si>
    <t>Francis Road to St. Marks Pond Blvd.</t>
  </si>
  <si>
    <t>St. Marks Pond Blvd. To SR 5 (US 1)</t>
  </si>
  <si>
    <t>Pope Rd.</t>
  </si>
  <si>
    <t>Race Track Rd.</t>
  </si>
  <si>
    <t>SR 13 to Bishop Estates Rd.</t>
  </si>
  <si>
    <t>4UC</t>
  </si>
  <si>
    <t>Bartram Springs to SR 5 (US 1)</t>
  </si>
  <si>
    <t>Roberts Rd.</t>
  </si>
  <si>
    <t>SR 13 to Greenbriar Rd.</t>
  </si>
  <si>
    <t>Russell Sampson Rd.</t>
  </si>
  <si>
    <t>CR 210 to CR 244</t>
  </si>
  <si>
    <t>SR 13/SR 16</t>
  </si>
  <si>
    <t>SR 16 (East) to SR 16 (West)</t>
  </si>
  <si>
    <t>2MA</t>
  </si>
  <si>
    <t>SR 13</t>
  </si>
  <si>
    <t>SR 16 (West) to CR 16A</t>
  </si>
  <si>
    <t>Greenbriar Rd. to Roberts Rd.</t>
  </si>
  <si>
    <t>Roberts Rd. to CR 13B (Fruit Cove Rd S.)</t>
  </si>
  <si>
    <t>4MA</t>
  </si>
  <si>
    <t>CR 13B (Fruit Cove Rd S.) to Race Track Rd.</t>
  </si>
  <si>
    <t>Race Track Rd. to Duval Co. Line</t>
  </si>
  <si>
    <t>SR 16</t>
  </si>
  <si>
    <t>Clay Co. Line to SR 13</t>
  </si>
  <si>
    <t>SR 13 to CR 16A</t>
  </si>
  <si>
    <t>43/235</t>
  </si>
  <si>
    <t>CR 16A to International Golf Pkwy.</t>
  </si>
  <si>
    <t>42/43</t>
  </si>
  <si>
    <t>International Golf Pkwy to CR 2209</t>
  </si>
  <si>
    <t>West Mall Entrance to I-95</t>
  </si>
  <si>
    <t>SR 9 (I-95) to Inman Rd.</t>
  </si>
  <si>
    <t>Inman Rd. to Four Mile Rd.</t>
  </si>
  <si>
    <t>Four Mile Rd. to Woodlawn Rd.</t>
  </si>
  <si>
    <t>Woodlawn Rd. to Masters Dr.</t>
  </si>
  <si>
    <t>104/187</t>
  </si>
  <si>
    <t>Masters Dr. to Lewis Spdwy. (CR 16A)</t>
  </si>
  <si>
    <t>Lewis Spdwy. (CR 16A) to St. Aug. Limits (W)</t>
  </si>
  <si>
    <t>SR 206</t>
  </si>
  <si>
    <t>SR 207 to CR 305</t>
  </si>
  <si>
    <t>CR 305 to SR 9 (I-95)</t>
  </si>
  <si>
    <t>SR 9 (I-95) to SR 5 (US 1)</t>
  </si>
  <si>
    <t>SR 5 (US 1) to SR A1A</t>
  </si>
  <si>
    <t>SR 207</t>
  </si>
  <si>
    <t>B</t>
  </si>
  <si>
    <t>SR 206 to CR 13</t>
  </si>
  <si>
    <t>CR 305 to Vermont Blvd.</t>
  </si>
  <si>
    <t>Vermont Blvd. to Cypress Links Blvd.</t>
  </si>
  <si>
    <t>Cypress Links Blvd. to SR 9 (I-95)</t>
  </si>
  <si>
    <t>SR 9 (I-95) to Wildwood Dr.</t>
  </si>
  <si>
    <t>Wildwood Dr. to Holmes Blvd.</t>
  </si>
  <si>
    <t>Holmes Blvd. to SR 312</t>
  </si>
  <si>
    <t>SR 312 to St. Aug. City Limits (W)</t>
  </si>
  <si>
    <t>SR 312</t>
  </si>
  <si>
    <t>CR 5A to SR 5 (US 1)</t>
  </si>
  <si>
    <t>SR 5 (US 1) to Coke Rd.</t>
  </si>
  <si>
    <t>Coke Rd. to SR A1A</t>
  </si>
  <si>
    <t>SR 5 (US 1)</t>
  </si>
  <si>
    <t>Flagler Co. Line to SR 9 (I-95)</t>
  </si>
  <si>
    <t>4PA</t>
  </si>
  <si>
    <t>SR 9 (I-95) to SR 206</t>
  </si>
  <si>
    <t>SR 206 to Shores Blvd.(S)</t>
  </si>
  <si>
    <t>64/273/11</t>
  </si>
  <si>
    <t>Shores Blvd.(S) to Wildwood Dr.</t>
  </si>
  <si>
    <t>Wildwood Dr. to CR 5A</t>
  </si>
  <si>
    <t>273/312</t>
  </si>
  <si>
    <t>CR 5A to Lewis Point Rd.</t>
  </si>
  <si>
    <t>273/311</t>
  </si>
  <si>
    <t>Lewis Point Rd. to Shore Dr.</t>
  </si>
  <si>
    <t>6PA</t>
  </si>
  <si>
    <t>Shore Dr. to SR 312</t>
  </si>
  <si>
    <t>SR 312 to St. Aug. City Limits (S)</t>
  </si>
  <si>
    <t>St. Aug. Limits (N) to CR 16A (Lewis Spdwy)</t>
  </si>
  <si>
    <t>CR 16A (Lewis Spdwy) to Gun Club Rd.</t>
  </si>
  <si>
    <t>Gun Club Rd. to International Golf Pkwy.</t>
  </si>
  <si>
    <t>CR 210 to Duval Co. Line</t>
  </si>
  <si>
    <t>SR 9 (I-95)</t>
  </si>
  <si>
    <t>Flagler Co. Line to SR 5 (US 1)</t>
  </si>
  <si>
    <t>6IF</t>
  </si>
  <si>
    <t>SR 5 (US 1) to SR 206</t>
  </si>
  <si>
    <t>SR 207 to SR 16</t>
  </si>
  <si>
    <t>SR 16 to International Golf Pkwy.</t>
  </si>
  <si>
    <t>International Golf Pkwy. to CR 210</t>
  </si>
  <si>
    <t>SR A1A</t>
  </si>
  <si>
    <t>Flagler Co. Line to Ft. Matanzas Mon. Entr.</t>
  </si>
  <si>
    <t>Ft. Matanzas Monument Entr. to SR 206</t>
  </si>
  <si>
    <t>SR 206 to Owens Ave.</t>
  </si>
  <si>
    <t>Owens Ave. to A1A Beach Blvd.(S)</t>
  </si>
  <si>
    <t>A1A Beach Blvd.(S) to Pope Rd.</t>
  </si>
  <si>
    <t>Pope Rd. to SR 312</t>
  </si>
  <si>
    <t xml:space="preserve">SR A1A </t>
  </si>
  <si>
    <t>St. Aug. Limits (N) to SR A1A (Cstl. Hwy.)</t>
  </si>
  <si>
    <t>SR A1A (Vilano Rd.) to 3rd St.</t>
  </si>
  <si>
    <t>3rd St. to Guana River Park Dam Use Entr.</t>
  </si>
  <si>
    <t>Guana River Park Dam Use Entr. to Mickler Rd.</t>
  </si>
  <si>
    <t>CR 210 (Palm Valley Rd) to TPC Blvd.</t>
  </si>
  <si>
    <t>TPC Blvd. to CR 210 (Corona Rd)</t>
  </si>
  <si>
    <t>CR 210A (Solana Rd) to Marlin Ave.</t>
  </si>
  <si>
    <t>Marlin Ave. to Duval Co. Line</t>
  </si>
  <si>
    <t>St. Ambrose Church Rd.</t>
  </si>
  <si>
    <t>CR 13A to SR 207</t>
  </si>
  <si>
    <t>Varella Ave.</t>
  </si>
  <si>
    <t>SR 16 to Lewis Speedway (CR 16A)</t>
  </si>
  <si>
    <t>Wildwood Dr.</t>
  </si>
  <si>
    <t>SR 5 (US 1) to Deerchase Drive</t>
  </si>
  <si>
    <t>Deerchase Drive to SR 207</t>
  </si>
  <si>
    <t>Woodlawn Rd.</t>
  </si>
  <si>
    <t>SR 16 to Heritage Park Drive (N)</t>
  </si>
  <si>
    <t>Heritage Park Dr. (N) to Lewis Speedway (CR 16A)</t>
  </si>
  <si>
    <t>CR 223 (Veterans Pkwy)</t>
  </si>
  <si>
    <t>CR 244 to Race Track Rd</t>
  </si>
  <si>
    <t>CR 244 (Longleaf Pine Pkwy)</t>
  </si>
  <si>
    <t>CR 210/16A to Greenbriar Rd</t>
  </si>
  <si>
    <t>Greenbriar Rd to Roberts Rd</t>
  </si>
  <si>
    <t>Roberts Rd to CR 223</t>
  </si>
  <si>
    <t>CR 2209 (St. Johns Pkwy)</t>
  </si>
  <si>
    <t>CR 210 to Future SR 9B</t>
  </si>
  <si>
    <t>Future SR 9B to CR 244</t>
  </si>
  <si>
    <t>US 1 to Duval County Line</t>
  </si>
  <si>
    <t>CR 210 (Nocatee Pkwy)</t>
  </si>
  <si>
    <t>US 1 to Valley Ridge Blvd.</t>
  </si>
  <si>
    <t>4E</t>
  </si>
  <si>
    <t>Duval County Line to Crosswater Pkwy</t>
  </si>
  <si>
    <t>6E</t>
  </si>
  <si>
    <t>Crosswater Pkwy to Palm Valley Rd. East</t>
  </si>
  <si>
    <t>Palm Valley Rd. East to CR 210A (Roscoe Blvd)</t>
  </si>
  <si>
    <t>FDOT LOS</t>
  </si>
  <si>
    <t>HANDBOOK</t>
  </si>
  <si>
    <t>REFERENCE</t>
  </si>
  <si>
    <t>Table 6, Rural Undeveloped Areas, Uninterrupted Flow Highways, 2 Lanes, Undivided, LOS "C"</t>
  </si>
  <si>
    <t>CURRENT</t>
  </si>
  <si>
    <t>Table 5, State Signalized Arterials, Class I, 2 Lanes, Undivided, LOS "D", -10% Non-State Signalized Roadway Adj.</t>
  </si>
  <si>
    <t>Table 4, State Signalized Arterials, Class I, 2 Lanes, Undivided, LOS "D", -10% Non-State Signalized Roadway Adj.</t>
  </si>
  <si>
    <t>Table 4, State Signalized Arterials, Class I, 2 Lanes, Undivided, LOS "D", -10% Non-State Signalized Roadway Adj; -20% for no left turn lanes</t>
  </si>
  <si>
    <t>Table 5, State Signalized Arterials, Class I, 4 Lanes, Divided, LOS "D", -10% Non-State Signalized Roadway Adj.</t>
  </si>
  <si>
    <t>Table 4, State Signalized Arterials, Class I, 2 Lanes, Undivided, LOS "D", -10% Non-State Signalized Roadway Adj., -20% for no left turn lanes</t>
  </si>
  <si>
    <t>Table 5, State Signalized Arterials, Class I, 2 Lanes, Undivided, LOS "D"</t>
  </si>
  <si>
    <t>Table 4, State Signalized Arterials, Class I, 4 Lanes, Divided, LOS "D"</t>
  </si>
  <si>
    <t>Table 5, State Signalized Arterials, Class I, 4 Lanes, Divided, LOS "D"</t>
  </si>
  <si>
    <t>Table 6, Rural Developed Areas, State Signalized Arterials, 2 Lanes, Undivided, LOS "C"</t>
  </si>
  <si>
    <t>CR 223 to Totterton Ave.</t>
  </si>
  <si>
    <t>Totterton Ave. to CR 2209</t>
  </si>
  <si>
    <t>Table 4, State Signalized Arterials, Class I, 4 Lanes, Undivided, LOS "D"</t>
  </si>
  <si>
    <t>Table 4, State Signalized Arterials, Class II, 2 Lanes, Undivided, LOS "D", -10% Non-State Signalized Roadway Adj.</t>
  </si>
  <si>
    <t>SR 13 to Longleaf Pine Pkwy</t>
  </si>
  <si>
    <t>Longleaf Pine Pkwy to CR 210</t>
  </si>
  <si>
    <t>Valley Ridge Blvd. to Preservation Trail</t>
  </si>
  <si>
    <t>CR 210 (Palm Valley Rd) E/W</t>
  </si>
  <si>
    <t>CR 210 (Palm Valley Rd) N/S</t>
  </si>
  <si>
    <t>CR 210 (Corona Rd) E/W</t>
  </si>
  <si>
    <t>CR 210 to St. Johns Pkwy</t>
  </si>
  <si>
    <t>Veterans Pkwy</t>
  </si>
  <si>
    <t>Longleaf Pine Pkwy to Race Track Rd</t>
  </si>
  <si>
    <t>Longleaf Pine Pkwy</t>
  </si>
  <si>
    <t>Roberts Rd to Veterans Pkwy</t>
  </si>
  <si>
    <t>Veterans Pkwy to Tollerton Ave</t>
  </si>
  <si>
    <t>Tollerton Ave to St. Johns Pkwy</t>
  </si>
  <si>
    <t>Valley Ridge Blvd</t>
  </si>
  <si>
    <t>Nocatee Pkwy</t>
  </si>
  <si>
    <t>Crosswater Pkwy to Palm Valley Rd/Davis Park Rd</t>
  </si>
  <si>
    <t>Palm Valley Rd to CR 210A (Roscoe Blvd)</t>
  </si>
  <si>
    <t>PGA Tour Blvd. to SR A1A</t>
  </si>
  <si>
    <t>Canal Blvd. to PGA Tour Blvd.</t>
  </si>
  <si>
    <t>Bishop Estates Rd. to Veterans Pkwy</t>
  </si>
  <si>
    <t>Veterans Pkwy to St. Johns Pkwy</t>
  </si>
  <si>
    <t>Bartram Springs Pkwy to SR 5 (US 1)</t>
  </si>
  <si>
    <t>3584 (Duval)</t>
  </si>
  <si>
    <t>0015 (Clay)</t>
  </si>
  <si>
    <t>SR 5 (US 1) to Sgt. Tutten Dr.</t>
  </si>
  <si>
    <t>Sgt. Tutten Dr. to SR A1A</t>
  </si>
  <si>
    <t>CR 208 to Joe Ashton Rd.</t>
  </si>
  <si>
    <t>Joe Ashton Rd. to SR 16</t>
  </si>
  <si>
    <t>Mickler Rd. to Sawgrass (2-lane)</t>
  </si>
  <si>
    <t>Sawgrass to Palm Valley Rd. (4-lane)</t>
  </si>
  <si>
    <t>Rolling Hills Dr.</t>
  </si>
  <si>
    <t>Crosswater Pkwy</t>
  </si>
  <si>
    <t>Dobbs Rd to SR 207</t>
  </si>
  <si>
    <t>Preservation Trail to Nocatee Pkwy</t>
  </si>
  <si>
    <t>Palm Valley Rd (Old CR 210)</t>
  </si>
  <si>
    <t>Table 4, State Signalized Arterials, Class II, 2 Lanes, Undivided, LOS "C", -10% Non-State Signalized Roadway Adj; -20% for no left turn lanes</t>
  </si>
  <si>
    <t>Table 5, State Signalized Arterials, Class I, 2 Lanes, Undivided, LOS "D", -10% Non-State Signalized Roadway Adj; -20% for no left turn lanes</t>
  </si>
  <si>
    <t>Table 4, State Signalized Arterials, Class II, 2 Lanes, Undivided, LOS "D", -10% Non-State Signalized Roadway Adj.; -20% for no left turn lanes</t>
  </si>
  <si>
    <t>CR 208 to Joe Ashton Rd</t>
  </si>
  <si>
    <t>Table 5, Uninterrupted Flow Highway, 2 Lanes, Undivided, LOS "D".</t>
  </si>
  <si>
    <t>Table 4, State Signalized Arterials, Class I, 4 Lanes, Undivided, LOS "D", -10% Non-State Signalized Roadway Adj.</t>
  </si>
  <si>
    <t xml:space="preserve">Table 4, State Signalized Arterials, Class I, 4 Lanes, Divided, LOS "D", -10% Non-State Signalized Roadway Adj. </t>
  </si>
  <si>
    <t xml:space="preserve">Table 4, State Signalized Arterials, Class I, 6 Lanes, Divided, LOS "D" </t>
  </si>
  <si>
    <t>6UC</t>
  </si>
  <si>
    <t>Palm Valley Rd to Canal Blvd.</t>
  </si>
  <si>
    <t>Mickler Rd. to Sawgrass Dr. W (2-lane)</t>
  </si>
  <si>
    <t>Sawgrass Dr. W to Palm Valley Rd. (4-lane)</t>
  </si>
  <si>
    <t>Palm Valley Rd to PGA Tour Blvd.</t>
  </si>
  <si>
    <t>PGA Tour Blvd. to Corona Rd</t>
  </si>
  <si>
    <t>Corona Rd to CR 210A (Solana Rd)</t>
  </si>
  <si>
    <t>CR 210/US 1 Overpass</t>
  </si>
  <si>
    <t>SR 5 (US 1)  Overpass to SR 5 (US 1) N</t>
  </si>
  <si>
    <t>CR 210 W to Valley Ridge Blvd</t>
  </si>
  <si>
    <t>CR 210/Valley Ridge Blvd</t>
  </si>
  <si>
    <t>CR 210 to Nocatee Pkwy</t>
  </si>
  <si>
    <t>US 1 to CR 210</t>
  </si>
  <si>
    <t>Alternate CR 210</t>
  </si>
  <si>
    <t>CR 210 W. to SR 5 (US 1) N</t>
  </si>
  <si>
    <t>Alternate CR 210 to Valley Ridge Blvd</t>
  </si>
  <si>
    <t>CR 210 W. to Nocatee Pkwy</t>
  </si>
  <si>
    <t>US 1 to CR 210 W.</t>
  </si>
  <si>
    <t>International Golf Pkwy. to Alternate CR 210</t>
  </si>
  <si>
    <t>Alternate CR 210 to Valley Ridge Blvd.</t>
  </si>
  <si>
    <t>Valley Ridge Blvd. to Duval Co. Line</t>
  </si>
  <si>
    <t>N. Francis Road to St. Marks Pond Blvd.</t>
  </si>
  <si>
    <t>For 2016 TAS, the average of 2014, 2015, and 2016 was used  (due to closing of publix for reconstruction)</t>
  </si>
  <si>
    <t>CR 5A to Dobbs Rd</t>
  </si>
  <si>
    <t>Table 4, State Signalized Arterials, Class I, 2 Lanes, Undivided, LOS "D", -10% Non-State Signalized Roadway Adj;</t>
  </si>
  <si>
    <t>Kings Estate Rd.</t>
  </si>
  <si>
    <t>West Peyton Pkwy</t>
  </si>
  <si>
    <t>SR 9B</t>
  </si>
  <si>
    <t>SR 9B to Race Track Rd</t>
  </si>
  <si>
    <t>St. Johns Pkwy to W. Peyton Pkwy</t>
  </si>
  <si>
    <t>W. Peyton Pkwy to Duval County Line</t>
  </si>
  <si>
    <t>4IF</t>
  </si>
  <si>
    <t>St. Johns Pkwy to West Peyton Pkwy</t>
  </si>
  <si>
    <t>West Peyton Pkwy to Bartram Park Blvd</t>
  </si>
  <si>
    <t>CR 2209 to S. Francis Rd</t>
  </si>
  <si>
    <t>S. Francis Rd to West Mall Entrance</t>
  </si>
  <si>
    <t>C.E. Wilson Road to Twin Creeks Boundary</t>
  </si>
  <si>
    <t>CR 210 to SR 9B</t>
  </si>
  <si>
    <t>SR 9B to Longleaf Pine Pkwy</t>
  </si>
  <si>
    <t>Silverleaf Pkwy</t>
  </si>
  <si>
    <t>SR 16/CR 16A to St. Johns Pkwy (CR 2209)</t>
  </si>
  <si>
    <t>St. Johns Pkwy (CR 2209)</t>
  </si>
  <si>
    <t>Brinkhoff Road</t>
  </si>
  <si>
    <t>Wildwood Dr to SR 207</t>
  </si>
  <si>
    <t>First Coast Expressway to CR 210</t>
  </si>
  <si>
    <t>Bartram Park Blvd to East Peyton Pkwy</t>
  </si>
  <si>
    <t>East Peyton Pkwy to Bartram Springs Pkwy</t>
  </si>
  <si>
    <t xml:space="preserve">East Peyton Pkwy to Bartram Springs </t>
  </si>
  <si>
    <t>Silverleaf Pkwy to First Coast Expressway</t>
  </si>
  <si>
    <t>10lF</t>
  </si>
  <si>
    <t>Limited Access Freeway (Rural), 6 Lanes, LOS "C"</t>
  </si>
  <si>
    <t>Limited Access Freeway (Transitioning), 6 Lanes, LOS "C"</t>
  </si>
  <si>
    <t>Arterial C4 - Urban General), 4 Lanes, LOS "D"</t>
  </si>
  <si>
    <t>Arterial C3C - Suburban Commercial), 4 Lanes, LOS "D"</t>
  </si>
  <si>
    <t>Arterial C3R - SuburbanResidential), 2 Lanes, LOS "D"</t>
  </si>
  <si>
    <t>Arterial C3R - SuburbanResidential), 4 Lanes, LOS "D"</t>
  </si>
  <si>
    <t>Arterial C2 - Rural), 4 Lanes, LOS "C"</t>
  </si>
  <si>
    <t>2020 or 2023</t>
  </si>
  <si>
    <t>Arterial C2 - Rural), 2 Lanes, LOS "C"</t>
  </si>
  <si>
    <t>Arterial C1 -Natural), 2 Lanes, LOS "D"</t>
  </si>
  <si>
    <t>Arterial C3R - Suburban Residential, 4 Lanes, LOS "D"</t>
  </si>
  <si>
    <t>Arterial C3C - Suburban Commercial, 4 Lanes, LOS "D"</t>
  </si>
  <si>
    <t>Arterial C3R - SuburbanResidential, 2 Lanes, LOS "D"</t>
  </si>
  <si>
    <t>Arterial C4 - Urban General, 2 Lanes, LOS "D"</t>
  </si>
  <si>
    <t>CONTEXT</t>
  </si>
  <si>
    <t>CLASS</t>
  </si>
  <si>
    <t>C2</t>
  </si>
  <si>
    <t>C2T</t>
  </si>
  <si>
    <t>C3R</t>
  </si>
  <si>
    <t>C3C</t>
  </si>
  <si>
    <t>C4</t>
  </si>
  <si>
    <t>C1/C2</t>
  </si>
  <si>
    <t>C1</t>
  </si>
  <si>
    <t>STATE ROADS UPDATED TO 2023 LEVEL OF SERVICE HANDBOOK (COMPLETE STREETS CONTEXT CLASSIFICATIONS)</t>
  </si>
  <si>
    <t>COUNTY ROADS REMAIN 2020 LEVEL OF SERVICE HANDBOOK SERVICE VOLUMES UNTIL CONTEXT CLASSIFICATIONS ARE ADOPTED ON COUNTY ROADS</t>
  </si>
  <si>
    <t>International Golf Pkwy to Verona Way</t>
  </si>
  <si>
    <t>Verona Way to San Giacomo Rd</t>
  </si>
  <si>
    <t>S Francis Rd to Turning Point Academy Ent</t>
  </si>
  <si>
    <t>San Giacomo to S. Francis Rd</t>
  </si>
  <si>
    <t>Turning Point Academy Ent to Whisper Ridge Dr</t>
  </si>
  <si>
    <t>Whisper Ridge Dr to West Mall Entrance</t>
  </si>
  <si>
    <t>Putnam Co. Line to Dancy Ave</t>
  </si>
  <si>
    <t>Tractor Depot Ent to SR 206</t>
  </si>
  <si>
    <t>Dancy Ave to Tractor Depot Ent</t>
  </si>
  <si>
    <t>Vermont Blvd. to Maine St</t>
  </si>
  <si>
    <t>Maine St. to Cypress Links Blvd.</t>
  </si>
  <si>
    <t>SR 206 to Crescent Key Dr</t>
  </si>
  <si>
    <t>Crescent Key Dr. to Shores Blvd (S)</t>
  </si>
  <si>
    <t>CR 16A (Lewis Spdwy) to Stokes Landing Rd</t>
  </si>
  <si>
    <t>Stokes Landing Rd. to International Golf Pkwy.</t>
  </si>
  <si>
    <t xml:space="preserve">SERVICE </t>
  </si>
  <si>
    <t>CENSUS</t>
  </si>
  <si>
    <t>FDOT</t>
  </si>
  <si>
    <t>NEW</t>
  </si>
  <si>
    <t>CENSUS?</t>
  </si>
  <si>
    <t>2023 QLOS</t>
  </si>
  <si>
    <t>2020 QLOS</t>
  </si>
  <si>
    <t>STND</t>
  </si>
  <si>
    <t>Limited Access Freeway (Urbanized), 4 Lanes, LOS "D"</t>
  </si>
  <si>
    <t>Arterial C2 - Rural, 2 Lanes, LOS "D'</t>
  </si>
  <si>
    <t>Arterial C2 - Rural, 2 Lanes, LOS "D"</t>
  </si>
  <si>
    <t>Arterial C2 - Rural), 2 Lanes, LOS "D"</t>
  </si>
  <si>
    <t>Arterial C3C - Suburban Commercial), 2 Lanes, LOS "D"</t>
  </si>
  <si>
    <t>Arterial C1 -Natural &amp; C2 - Rural), 2 Lanes, LOS "D"</t>
  </si>
  <si>
    <t>Arterial C2 - Rural), 4 Lanes, LOS "B"</t>
  </si>
  <si>
    <t>Limited Access Freeway (Transitioning), 6 Lanes, LOS "D"; LOS VARIANCE FOR CR 2209</t>
  </si>
  <si>
    <t>Arterial C2 - Rural), 4 Lanes, LOS "D"; Used C3R; did not split link</t>
  </si>
  <si>
    <t>Arterial C2 - Rural), 4 Lanes, LOS "D"; Used C3R approved per email with FDOT</t>
  </si>
  <si>
    <t>Arterial C2T - Rural Town), 4 Lanes, LOS "C"; Used C2 for consistency; did not split link</t>
  </si>
  <si>
    <t>Arterial C2T - Rural Town), 4 Lanes, LOS "C"; Used C2 LOS "B" for consistency; did not split link</t>
  </si>
  <si>
    <t>Arterial C3R - SuburbanResidential), 2 Lanes, LOS "D"; Used C2 for consistency; did no split link</t>
  </si>
  <si>
    <t>Table 4, State Signalized Arterials, Class I, 4 Lanes, Divided, LOS "D"; FUNDED BY FDOT</t>
  </si>
  <si>
    <t>Table 4, State Signalized Arterials, Class I, 4 Lanes, Divided, LOS "D"; FUNDED BY DUVAL COUNTY</t>
  </si>
  <si>
    <t>CR 210 to River Reach Pkwy</t>
  </si>
  <si>
    <t>River Reach Pkwy to SR 16</t>
  </si>
  <si>
    <t>SR 9 (I-95) to E.W. Pappy Rd</t>
  </si>
  <si>
    <t>E.W. Pappy Rd to Alternate CR 210</t>
  </si>
  <si>
    <t>Table 4 State Signalized Arterials, Class I, 4 Lanes, Divided, LOS "D"</t>
  </si>
  <si>
    <t>ADT24</t>
  </si>
  <si>
    <t>SR 207 to SR 312</t>
  </si>
  <si>
    <t>SR 312 to CR 214</t>
  </si>
  <si>
    <t>0256 (Flagler)</t>
  </si>
  <si>
    <t>CR 13A (Pacetti Rd)</t>
  </si>
  <si>
    <t>Putnam Co. Line to Hastings Main Street</t>
  </si>
  <si>
    <t>Hastings Main Street to SR 206</t>
  </si>
  <si>
    <t>Holmes Blvd to SR 207</t>
  </si>
  <si>
    <t>Table 5, Uninterrupted Flow Highway, 2 Lanes, Undivided, LOS "D"</t>
  </si>
  <si>
    <t xml:space="preserve">Table 4, State Signalized Arterials, Class I, 4 Lanes, Divided, LOS "D"; -10% Non-State Signalized Roadway Adj. </t>
  </si>
  <si>
    <t>Table 4, State Signalized Arterials, Class I, 6 Lanes, Undivided, LOS "D", -10% Non-State Signalized Roadway Adj.</t>
  </si>
  <si>
    <t xml:space="preserve">Table 4, State Signalized Arterials, Class I, 2 Lanes, Undivided, LOS "D", </t>
  </si>
  <si>
    <t>Table 4, Freeway, 4 Lanes, LOS "D"</t>
  </si>
  <si>
    <t>Table 4, Freeway, 6 Lanes, LOS "D"</t>
  </si>
  <si>
    <t>Limited Access Freeway (Urbanized Area - 2020 Census), 10 Lanes, LOS "D"; LOS VARIANCE FOR CR 2209</t>
  </si>
  <si>
    <t>Table 4, State Signalized Arterials, Class I, 6 Lanes, Divided, LOS "D"</t>
  </si>
  <si>
    <t>Heritage Park Dr. (N) to Lewis Speedway</t>
  </si>
  <si>
    <t>SR 16 to Lewis Speedway</t>
  </si>
  <si>
    <t>APPROVED</t>
  </si>
  <si>
    <t>Brambly Vine Dr. to Longleaf Pine Pkwy</t>
  </si>
  <si>
    <t>SR 13 to Brambly Vine Dr.</t>
  </si>
  <si>
    <t>.</t>
  </si>
  <si>
    <t>2025 St. Johns County Traffic Counts</t>
  </si>
  <si>
    <t>ADT25</t>
  </si>
  <si>
    <t>East Peyton Pkwy</t>
  </si>
  <si>
    <t>Silverlake Blvd</t>
  </si>
  <si>
    <t>River Reach Pkwy</t>
  </si>
  <si>
    <t>CR 16A to Silverlake Blvd</t>
  </si>
  <si>
    <t>6MA</t>
  </si>
  <si>
    <t>St. Johns Pkwy to River Reach Pkwy</t>
  </si>
  <si>
    <t>River Reach Pkwy to St. Johns Pkwy</t>
  </si>
  <si>
    <t>SR 16 to St. Johns Pkwy</t>
  </si>
  <si>
    <t>St. Johns Pkwy to I-95</t>
  </si>
  <si>
    <t>I-95 to N. Francis Road</t>
  </si>
  <si>
    <t>IGP to Silverleaf Pkwy</t>
  </si>
  <si>
    <t>SR 16 to IGP</t>
  </si>
  <si>
    <t>St. Johns Pkwy (S) to River Reach Pkwy</t>
  </si>
  <si>
    <t>River Reach Pkwy to St. Johns Pkwy (N)</t>
  </si>
  <si>
    <t>Critical Roadway Segment (90-100% of capacity)</t>
  </si>
  <si>
    <t>Deficient Roadway Segment (over 100% of capacity)</t>
  </si>
  <si>
    <t>Published: 03/18/2026</t>
  </si>
  <si>
    <t>OK</t>
  </si>
  <si>
    <t>CRITICAL</t>
  </si>
  <si>
    <t>DEFICIENT</t>
  </si>
  <si>
    <t>Updated with 2024 FDOT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</si>
</sst>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164" formatCode="dd\-mmm\-yy_)"/>
    <numFmt numFmtId="165" formatCode=";;;"/>
    <numFmt numFmtId="166" formatCode="0_)"/>
    <numFmt numFmtId="167" formatCode="0.00_)"/>
    <numFmt numFmtId="168" formatCode="0.000_)"/>
    <numFmt numFmtId="169" formatCode="0.0%"/>
    <numFmt numFmtId="170" formatCode="0.0_)"/>
    <numFmt numFmtId="171" formatCode="#,##0.0_);\(#,##0.0\)"/>
    <numFmt numFmtId="172" formatCode="&quot;$&quot;#,##0.000_);\(&quot;$&quot;#,##0.000\)"/>
    <numFmt numFmtId="173" formatCode="0.0000_)"/>
    <numFmt numFmtId="174" formatCode="0.0"/>
    <numFmt numFmtId="175" formatCode="0.000"/>
  </numFmts>
  <fonts count="78" x14ac:knownFonts="1">
    <font>
      <sz val="12"/>
      <name val="Arial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20"/>
      <name val="Arial"/>
      <family val="2"/>
    </font>
    <font>
      <sz val="12"/>
      <color indexed="8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4"/>
      <color indexed="12"/>
      <name val="Arial"/>
      <family val="2"/>
    </font>
    <font>
      <sz val="20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20"/>
      <color indexed="20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4"/>
      <name val="Arial"/>
      <family val="2"/>
    </font>
    <font>
      <sz val="14"/>
      <color indexed="20"/>
      <name val="Arial"/>
      <family val="2"/>
    </font>
    <font>
      <sz val="14"/>
      <color indexed="8"/>
      <name val="Arial"/>
      <family val="2"/>
    </font>
    <font>
      <sz val="16"/>
      <name val="Arial"/>
      <family val="2"/>
    </font>
    <font>
      <b/>
      <sz val="20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7.5"/>
      <color theme="1"/>
      <name val="Calibri"/>
      <family val="2"/>
      <scheme val="minor"/>
    </font>
    <font>
      <sz val="36"/>
      <name val="Arial"/>
      <family val="2"/>
    </font>
    <font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 tint="4.9989318521683403E-2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 tint="4.9989318521683403E-2"/>
      </left>
      <right style="thin">
        <color indexed="8"/>
      </right>
      <top/>
      <bottom style="thin">
        <color indexed="8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8"/>
      </left>
      <right style="thin">
        <color indexed="8"/>
      </right>
      <top/>
      <bottom style="double">
        <color theme="1" tint="4.9989318521683403E-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indexed="8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theme="1" tint="4.9989318521683403E-2"/>
      </top>
      <bottom style="thin">
        <color indexed="8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17">
    <xf numFmtId="0" fontId="0" fillId="0" borderId="1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30" fillId="2" borderId="0" applyNumberFormat="0" applyBorder="0" applyAlignment="0" applyProtection="0"/>
    <xf numFmtId="0" fontId="34" fillId="2" borderId="2" applyNumberFormat="0" applyAlignment="0" applyProtection="0"/>
    <xf numFmtId="0" fontId="36" fillId="11" borderId="3" applyNumberFormat="0" applyAlignment="0" applyProtection="0"/>
    <xf numFmtId="0" fontId="3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32" fillId="2" borderId="2" applyNumberFormat="0" applyAlignment="0" applyProtection="0"/>
    <xf numFmtId="0" fontId="35" fillId="0" borderId="7" applyNumberFormat="0" applyFill="0" applyAlignment="0" applyProtection="0"/>
    <xf numFmtId="0" fontId="31" fillId="2" borderId="0" applyNumberFormat="0" applyBorder="0" applyAlignment="0" applyProtection="0"/>
    <xf numFmtId="0" fontId="49" fillId="0" borderId="0"/>
    <xf numFmtId="0" fontId="48" fillId="0" borderId="0"/>
    <xf numFmtId="0" fontId="24" fillId="3" borderId="8" applyNumberFormat="0" applyFont="0" applyAlignment="0" applyProtection="0"/>
    <xf numFmtId="0" fontId="33" fillId="2" borderId="9" applyNumberFormat="0" applyAlignment="0" applyProtection="0"/>
    <xf numFmtId="0" fontId="25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3" borderId="0" applyNumberFormat="0" applyBorder="0" applyAlignment="0" applyProtection="0"/>
    <xf numFmtId="0" fontId="55" fillId="3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4" borderId="0" applyNumberFormat="0" applyBorder="0" applyAlignment="0" applyProtection="0"/>
    <xf numFmtId="0" fontId="55" fillId="4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40" fillId="6" borderId="0" applyNumberFormat="0" applyBorder="0" applyAlignment="0" applyProtection="0"/>
    <xf numFmtId="0" fontId="62" fillId="6" borderId="0" applyNumberFormat="0" applyBorder="0" applyAlignment="0" applyProtection="0"/>
    <xf numFmtId="0" fontId="40" fillId="2" borderId="0" applyNumberFormat="0" applyBorder="0" applyAlignment="0" applyProtection="0"/>
    <xf numFmtId="0" fontId="62" fillId="2" borderId="0" applyNumberFormat="0" applyBorder="0" applyAlignment="0" applyProtection="0"/>
    <xf numFmtId="0" fontId="40" fillId="4" borderId="0" applyNumberFormat="0" applyBorder="0" applyAlignment="0" applyProtection="0"/>
    <xf numFmtId="0" fontId="62" fillId="4" borderId="0" applyNumberFormat="0" applyBorder="0" applyAlignment="0" applyProtection="0"/>
    <xf numFmtId="0" fontId="40" fillId="7" borderId="0" applyNumberFormat="0" applyBorder="0" applyAlignment="0" applyProtection="0"/>
    <xf numFmtId="0" fontId="62" fillId="7" borderId="0" applyNumberFormat="0" applyBorder="0" applyAlignment="0" applyProtection="0"/>
    <xf numFmtId="0" fontId="40" fillId="8" borderId="0" applyNumberFormat="0" applyBorder="0" applyAlignment="0" applyProtection="0"/>
    <xf numFmtId="0" fontId="62" fillId="8" borderId="0" applyNumberFormat="0" applyBorder="0" applyAlignment="0" applyProtection="0"/>
    <xf numFmtId="0" fontId="40" fillId="5" borderId="0" applyNumberFormat="0" applyBorder="0" applyAlignment="0" applyProtection="0"/>
    <xf numFmtId="0" fontId="62" fillId="5" borderId="0" applyNumberFormat="0" applyBorder="0" applyAlignment="0" applyProtection="0"/>
    <xf numFmtId="0" fontId="40" fillId="9" borderId="0" applyNumberFormat="0" applyBorder="0" applyAlignment="0" applyProtection="0"/>
    <xf numFmtId="0" fontId="62" fillId="9" borderId="0" applyNumberFormat="0" applyBorder="0" applyAlignment="0" applyProtection="0"/>
    <xf numFmtId="0" fontId="40" fillId="10" borderId="0" applyNumberFormat="0" applyBorder="0" applyAlignment="0" applyProtection="0"/>
    <xf numFmtId="0" fontId="62" fillId="10" borderId="0" applyNumberFormat="0" applyBorder="0" applyAlignment="0" applyProtection="0"/>
    <xf numFmtId="0" fontId="40" fillId="6" borderId="0" applyNumberFormat="0" applyBorder="0" applyAlignment="0" applyProtection="0"/>
    <xf numFmtId="0" fontId="62" fillId="6" borderId="0" applyNumberFormat="0" applyBorder="0" applyAlignment="0" applyProtection="0"/>
    <xf numFmtId="0" fontId="40" fillId="7" borderId="0" applyNumberFormat="0" applyBorder="0" applyAlignment="0" applyProtection="0"/>
    <xf numFmtId="0" fontId="62" fillId="7" borderId="0" applyNumberFormat="0" applyBorder="0" applyAlignment="0" applyProtection="0"/>
    <xf numFmtId="0" fontId="40" fillId="8" borderId="0" applyNumberFormat="0" applyBorder="0" applyAlignment="0" applyProtection="0"/>
    <xf numFmtId="0" fontId="62" fillId="8" borderId="0" applyNumberFormat="0" applyBorder="0" applyAlignment="0" applyProtection="0"/>
    <xf numFmtId="0" fontId="40" fillId="10" borderId="0" applyNumberFormat="0" applyBorder="0" applyAlignment="0" applyProtection="0"/>
    <xf numFmtId="0" fontId="62" fillId="10" borderId="0" applyNumberFormat="0" applyBorder="0" applyAlignment="0" applyProtection="0"/>
    <xf numFmtId="0" fontId="30" fillId="2" borderId="0" applyNumberFormat="0" applyBorder="0" applyAlignment="0" applyProtection="0"/>
    <xf numFmtId="0" fontId="57" fillId="2" borderId="0" applyNumberFormat="0" applyBorder="0" applyAlignment="0" applyProtection="0"/>
    <xf numFmtId="0" fontId="34" fillId="2" borderId="2" applyNumberFormat="0" applyAlignment="0" applyProtection="0"/>
    <xf numFmtId="0" fontId="69" fillId="2" borderId="2" applyNumberFormat="0" applyAlignment="0" applyProtection="0"/>
    <xf numFmtId="0" fontId="36" fillId="11" borderId="3" applyNumberFormat="0" applyAlignment="0" applyProtection="0"/>
    <xf numFmtId="0" fontId="58" fillId="11" borderId="3" applyNumberFormat="0" applyAlignment="0" applyProtection="0"/>
    <xf numFmtId="0" fontId="3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56" fillId="2" borderId="0" applyNumberFormat="0" applyBorder="0" applyAlignment="0" applyProtection="0"/>
    <xf numFmtId="0" fontId="26" fillId="0" borderId="4" applyNumberFormat="0" applyFill="0" applyAlignment="0" applyProtection="0"/>
    <xf numFmtId="0" fontId="64" fillId="0" borderId="4" applyNumberFormat="0" applyFill="0" applyAlignment="0" applyProtection="0"/>
    <xf numFmtId="0" fontId="27" fillId="0" borderId="5" applyNumberFormat="0" applyFill="0" applyAlignment="0" applyProtection="0"/>
    <xf numFmtId="0" fontId="65" fillId="0" borderId="5" applyNumberFormat="0" applyFill="0" applyAlignment="0" applyProtection="0"/>
    <xf numFmtId="0" fontId="28" fillId="0" borderId="6" applyNumberFormat="0" applyFill="0" applyAlignment="0" applyProtection="0"/>
    <xf numFmtId="0" fontId="66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2" fillId="2" borderId="2" applyNumberFormat="0" applyAlignment="0" applyProtection="0"/>
    <xf numFmtId="0" fontId="68" fillId="2" borderId="2" applyNumberFormat="0" applyAlignment="0" applyProtection="0"/>
    <xf numFmtId="0" fontId="35" fillId="0" borderId="7" applyNumberFormat="0" applyFill="0" applyAlignment="0" applyProtection="0"/>
    <xf numFmtId="0" fontId="70" fillId="0" borderId="7" applyNumberFormat="0" applyFill="0" applyAlignment="0" applyProtection="0"/>
    <xf numFmtId="0" fontId="31" fillId="2" borderId="0" applyNumberFormat="0" applyBorder="0" applyAlignment="0" applyProtection="0"/>
    <xf numFmtId="0" fontId="67" fillId="2" borderId="0" applyNumberFormat="0" applyBorder="0" applyAlignment="0" applyProtection="0"/>
    <xf numFmtId="0" fontId="49" fillId="0" borderId="0"/>
    <xf numFmtId="0" fontId="47" fillId="0" borderId="1"/>
    <xf numFmtId="0" fontId="2" fillId="3" borderId="8" applyNumberFormat="0" applyFont="0" applyAlignment="0" applyProtection="0"/>
    <xf numFmtId="0" fontId="47" fillId="3" borderId="8" applyNumberFormat="0" applyFont="0" applyAlignment="0" applyProtection="0"/>
    <xf numFmtId="0" fontId="33" fillId="2" borderId="9" applyNumberFormat="0" applyAlignment="0" applyProtection="0"/>
    <xf numFmtId="0" fontId="61" fillId="2" borderId="9" applyNumberFormat="0" applyAlignment="0" applyProtection="0"/>
    <xf numFmtId="0" fontId="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61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4" fillId="2" borderId="2" applyNumberFormat="0" applyAlignment="0" applyProtection="0"/>
    <xf numFmtId="0" fontId="34" fillId="2" borderId="2" applyNumberFormat="0" applyAlignment="0" applyProtection="0"/>
    <xf numFmtId="0" fontId="36" fillId="11" borderId="3" applyNumberFormat="0" applyAlignment="0" applyProtection="0"/>
    <xf numFmtId="0" fontId="36" fillId="11" borderId="3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2" borderId="2" applyNumberFormat="0" applyAlignment="0" applyProtection="0"/>
    <xf numFmtId="0" fontId="32" fillId="2" borderId="2" applyNumberFormat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1"/>
    <xf numFmtId="0" fontId="2" fillId="3" borderId="8" applyNumberFormat="0" applyFont="0" applyAlignment="0" applyProtection="0"/>
    <xf numFmtId="0" fontId="2" fillId="3" borderId="8" applyNumberFormat="0" applyFont="0" applyAlignment="0" applyProtection="0"/>
    <xf numFmtId="0" fontId="33" fillId="2" borderId="9" applyNumberFormat="0" applyAlignment="0" applyProtection="0"/>
    <xf numFmtId="0" fontId="33" fillId="2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2" fillId="0" borderId="0"/>
    <xf numFmtId="0" fontId="73" fillId="0" borderId="0"/>
  </cellStyleXfs>
  <cellXfs count="562">
    <xf numFmtId="0" fontId="0" fillId="0" borderId="1" xfId="0"/>
    <xf numFmtId="0" fontId="14" fillId="0" borderId="11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fill"/>
    </xf>
    <xf numFmtId="0" fontId="21" fillId="0" borderId="13" xfId="0" applyFont="1" applyBorder="1"/>
    <xf numFmtId="0" fontId="21" fillId="0" borderId="14" xfId="0" applyFont="1" applyBorder="1"/>
    <xf numFmtId="0" fontId="2" fillId="0" borderId="15" xfId="0" applyFont="1" applyBorder="1"/>
    <xf numFmtId="0" fontId="2" fillId="0" borderId="0" xfId="0" applyFont="1" applyBorder="1"/>
    <xf numFmtId="0" fontId="8" fillId="0" borderId="0" xfId="0" applyFont="1" applyBorder="1"/>
    <xf numFmtId="165" fontId="4" fillId="0" borderId="16" xfId="0" applyNumberFormat="1" applyFont="1" applyBorder="1" applyAlignment="1">
      <alignment horizontal="center"/>
    </xf>
    <xf numFmtId="165" fontId="2" fillId="0" borderId="16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7" fillId="0" borderId="9" xfId="0" applyFont="1" applyBorder="1"/>
    <xf numFmtId="0" fontId="17" fillId="0" borderId="9" xfId="0" applyFont="1" applyBorder="1" applyAlignment="1" applyProtection="1">
      <alignment horizontal="center"/>
      <protection locked="0"/>
    </xf>
    <xf numFmtId="167" fontId="17" fillId="0" borderId="9" xfId="0" applyNumberFormat="1" applyFont="1" applyBorder="1" applyProtection="1">
      <protection locked="0"/>
    </xf>
    <xf numFmtId="37" fontId="17" fillId="0" borderId="9" xfId="0" applyNumberFormat="1" applyFont="1" applyBorder="1"/>
    <xf numFmtId="37" fontId="17" fillId="0" borderId="19" xfId="0" applyNumberFormat="1" applyFont="1" applyBorder="1"/>
    <xf numFmtId="37" fontId="17" fillId="0" borderId="18" xfId="0" applyNumberFormat="1" applyFont="1" applyBorder="1"/>
    <xf numFmtId="169" fontId="17" fillId="0" borderId="9" xfId="0" applyNumberFormat="1" applyFont="1" applyBorder="1"/>
    <xf numFmtId="37" fontId="17" fillId="0" borderId="20" xfId="0" applyNumberFormat="1" applyFont="1" applyBorder="1"/>
    <xf numFmtId="0" fontId="2" fillId="0" borderId="1" xfId="0" applyFont="1"/>
    <xf numFmtId="0" fontId="17" fillId="0" borderId="21" xfId="0" applyFont="1" applyBorder="1" applyAlignment="1" applyProtection="1">
      <alignment horizontal="center"/>
      <protection locked="0"/>
    </xf>
    <xf numFmtId="0" fontId="17" fillId="0" borderId="19" xfId="0" applyFont="1" applyBorder="1" applyProtection="1">
      <protection locked="0"/>
    </xf>
    <xf numFmtId="0" fontId="17" fillId="0" borderId="19" xfId="0" applyFont="1" applyBorder="1"/>
    <xf numFmtId="0" fontId="17" fillId="0" borderId="19" xfId="0" applyFont="1" applyBorder="1" applyAlignment="1" applyProtection="1">
      <alignment horizontal="center"/>
      <protection locked="0"/>
    </xf>
    <xf numFmtId="0" fontId="17" fillId="0" borderId="19" xfId="0" applyFont="1" applyBorder="1" applyAlignment="1">
      <alignment horizontal="center"/>
    </xf>
    <xf numFmtId="167" fontId="17" fillId="0" borderId="19" xfId="0" applyNumberFormat="1" applyFont="1" applyBorder="1" applyProtection="1">
      <protection locked="0"/>
    </xf>
    <xf numFmtId="37" fontId="17" fillId="0" borderId="22" xfId="0" applyNumberFormat="1" applyFont="1" applyBorder="1"/>
    <xf numFmtId="169" fontId="17" fillId="0" borderId="19" xfId="0" applyNumberFormat="1" applyFont="1" applyBorder="1"/>
    <xf numFmtId="37" fontId="17" fillId="0" borderId="23" xfId="0" applyNumberFormat="1" applyFont="1" applyBorder="1"/>
    <xf numFmtId="167" fontId="17" fillId="0" borderId="9" xfId="0" applyNumberFormat="1" applyFont="1" applyBorder="1"/>
    <xf numFmtId="167" fontId="17" fillId="0" borderId="19" xfId="0" applyNumberFormat="1" applyFont="1" applyBorder="1"/>
    <xf numFmtId="0" fontId="17" fillId="0" borderId="19" xfId="0" applyFont="1" applyBorder="1" applyAlignment="1">
      <alignment horizontal="right"/>
    </xf>
    <xf numFmtId="0" fontId="2" fillId="0" borderId="1" xfId="0" applyFont="1" applyAlignment="1">
      <alignment horizontal="fill"/>
    </xf>
    <xf numFmtId="37" fontId="14" fillId="0" borderId="1" xfId="0" applyNumberFormat="1" applyFont="1"/>
    <xf numFmtId="0" fontId="14" fillId="0" borderId="1" xfId="0" applyFont="1"/>
    <xf numFmtId="0" fontId="3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165" fontId="9" fillId="0" borderId="0" xfId="0" applyNumberFormat="1" applyFont="1" applyBorder="1" applyProtection="1">
      <protection locked="0"/>
    </xf>
    <xf numFmtId="0" fontId="10" fillId="0" borderId="1" xfId="0" applyFont="1"/>
    <xf numFmtId="0" fontId="8" fillId="0" borderId="25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165" fontId="8" fillId="0" borderId="0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8" fillId="0" borderId="16" xfId="0" applyFont="1" applyBorder="1"/>
    <xf numFmtId="165" fontId="2" fillId="0" borderId="16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5" fillId="0" borderId="28" xfId="0" applyFont="1" applyBorder="1"/>
    <xf numFmtId="0" fontId="14" fillId="0" borderId="28" xfId="0" applyFont="1" applyBorder="1"/>
    <xf numFmtId="0" fontId="14" fillId="0" borderId="29" xfId="0" applyFont="1" applyBorder="1" applyAlignment="1">
      <alignment horizontal="center"/>
    </xf>
    <xf numFmtId="0" fontId="14" fillId="0" borderId="29" xfId="0" applyFont="1" applyBorder="1"/>
    <xf numFmtId="0" fontId="9" fillId="0" borderId="1" xfId="0" applyFont="1" applyProtection="1">
      <protection locked="0"/>
    </xf>
    <xf numFmtId="0" fontId="14" fillId="0" borderId="30" xfId="0" applyFont="1" applyBorder="1" applyAlignment="1">
      <alignment horizontal="center"/>
    </xf>
    <xf numFmtId="0" fontId="15" fillId="0" borderId="31" xfId="0" applyFont="1" applyBorder="1"/>
    <xf numFmtId="0" fontId="14" fillId="0" borderId="31" xfId="0" applyFont="1" applyBorder="1"/>
    <xf numFmtId="0" fontId="14" fillId="0" borderId="32" xfId="0" applyFont="1" applyBorder="1" applyAlignment="1">
      <alignment horizontal="center"/>
    </xf>
    <xf numFmtId="0" fontId="14" fillId="0" borderId="32" xfId="0" applyFont="1" applyBorder="1"/>
    <xf numFmtId="0" fontId="16" fillId="0" borderId="32" xfId="0" applyFont="1" applyBorder="1" applyAlignment="1">
      <alignment horizontal="center"/>
    </xf>
    <xf numFmtId="0" fontId="7" fillId="0" borderId="30" xfId="0" applyFont="1" applyBorder="1" applyAlignment="1" applyProtection="1">
      <alignment horizontal="center"/>
      <protection locked="0"/>
    </xf>
    <xf numFmtId="0" fontId="15" fillId="0" borderId="32" xfId="0" applyFont="1" applyBorder="1"/>
    <xf numFmtId="0" fontId="14" fillId="0" borderId="31" xfId="0" applyFont="1" applyBorder="1" applyAlignment="1">
      <alignment horizontal="center"/>
    </xf>
    <xf numFmtId="0" fontId="14" fillId="0" borderId="1" xfId="0" applyFont="1" applyAlignment="1">
      <alignment horizontal="center"/>
    </xf>
    <xf numFmtId="0" fontId="16" fillId="0" borderId="31" xfId="0" applyFont="1" applyBorder="1" applyAlignment="1">
      <alignment horizontal="center"/>
    </xf>
    <xf numFmtId="37" fontId="10" fillId="0" borderId="1" xfId="0" applyNumberFormat="1" applyFont="1"/>
    <xf numFmtId="166" fontId="2" fillId="0" borderId="1" xfId="0" applyNumberFormat="1" applyFont="1"/>
    <xf numFmtId="165" fontId="14" fillId="0" borderId="33" xfId="0" applyNumberFormat="1" applyFont="1" applyBorder="1" applyAlignment="1">
      <alignment horizontal="center"/>
    </xf>
    <xf numFmtId="165" fontId="15" fillId="0" borderId="34" xfId="0" applyNumberFormat="1" applyFont="1" applyBorder="1" applyAlignment="1">
      <alignment horizontal="fill"/>
    </xf>
    <xf numFmtId="165" fontId="14" fillId="0" borderId="34" xfId="0" applyNumberFormat="1" applyFont="1" applyBorder="1" applyAlignment="1">
      <alignment horizontal="fill"/>
    </xf>
    <xf numFmtId="165" fontId="14" fillId="0" borderId="35" xfId="0" applyNumberFormat="1" applyFont="1" applyBorder="1" applyAlignment="1">
      <alignment horizontal="center"/>
    </xf>
    <xf numFmtId="165" fontId="14" fillId="0" borderId="35" xfId="0" applyNumberFormat="1" applyFont="1" applyBorder="1" applyAlignment="1">
      <alignment horizontal="fill"/>
    </xf>
    <xf numFmtId="0" fontId="17" fillId="0" borderId="36" xfId="0" applyFont="1" applyBorder="1" applyAlignment="1" applyProtection="1">
      <alignment horizontal="center"/>
      <protection locked="0"/>
    </xf>
    <xf numFmtId="0" fontId="17" fillId="0" borderId="37" xfId="0" applyFont="1" applyBorder="1" applyProtection="1">
      <protection locked="0"/>
    </xf>
    <xf numFmtId="0" fontId="17" fillId="0" borderId="37" xfId="0" applyFont="1" applyBorder="1"/>
    <xf numFmtId="0" fontId="17" fillId="0" borderId="37" xfId="0" applyFont="1" applyBorder="1" applyAlignment="1" applyProtection="1">
      <alignment horizontal="center"/>
      <protection locked="0"/>
    </xf>
    <xf numFmtId="0" fontId="17" fillId="0" borderId="37" xfId="0" applyFont="1" applyBorder="1" applyAlignment="1">
      <alignment horizontal="center"/>
    </xf>
    <xf numFmtId="167" fontId="17" fillId="0" borderId="37" xfId="0" applyNumberFormat="1" applyFont="1" applyBorder="1" applyProtection="1">
      <protection locked="0"/>
    </xf>
    <xf numFmtId="37" fontId="17" fillId="0" borderId="37" xfId="0" applyNumberFormat="1" applyFont="1" applyBorder="1"/>
    <xf numFmtId="37" fontId="17" fillId="0" borderId="38" xfId="0" applyNumberFormat="1" applyFont="1" applyBorder="1"/>
    <xf numFmtId="169" fontId="17" fillId="0" borderId="37" xfId="0" applyNumberFormat="1" applyFont="1" applyBorder="1"/>
    <xf numFmtId="37" fontId="2" fillId="0" borderId="1" xfId="0" applyNumberFormat="1" applyFont="1"/>
    <xf numFmtId="167" fontId="2" fillId="0" borderId="1" xfId="0" applyNumberFormat="1" applyFont="1"/>
    <xf numFmtId="5" fontId="2" fillId="0" borderId="1" xfId="0" applyNumberFormat="1" applyFont="1"/>
    <xf numFmtId="170" fontId="2" fillId="0" borderId="1" xfId="0" applyNumberFormat="1" applyFont="1"/>
    <xf numFmtId="169" fontId="2" fillId="0" borderId="1" xfId="0" applyNumberFormat="1" applyFont="1"/>
    <xf numFmtId="170" fontId="10" fillId="0" borderId="1" xfId="0" applyNumberFormat="1" applyFont="1"/>
    <xf numFmtId="169" fontId="10" fillId="0" borderId="1" xfId="0" applyNumberFormat="1" applyFont="1"/>
    <xf numFmtId="5" fontId="10" fillId="0" borderId="1" xfId="0" applyNumberFormat="1" applyFont="1"/>
    <xf numFmtId="171" fontId="10" fillId="0" borderId="1" xfId="0" applyNumberFormat="1" applyFont="1"/>
    <xf numFmtId="0" fontId="10" fillId="0" borderId="1" xfId="0" applyFont="1" applyProtection="1">
      <protection locked="0"/>
    </xf>
    <xf numFmtId="167" fontId="10" fillId="0" borderId="1" xfId="0" applyNumberFormat="1" applyFont="1"/>
    <xf numFmtId="165" fontId="2" fillId="0" borderId="1" xfId="0" applyNumberFormat="1" applyFont="1"/>
    <xf numFmtId="0" fontId="17" fillId="0" borderId="0" xfId="0" applyFont="1" applyBorder="1"/>
    <xf numFmtId="0" fontId="17" fillId="0" borderId="30" xfId="0" applyFont="1" applyBorder="1" applyAlignment="1" applyProtection="1">
      <alignment horizontal="center"/>
      <protection locked="0"/>
    </xf>
    <xf numFmtId="0" fontId="17" fillId="0" borderId="32" xfId="0" applyFont="1" applyBorder="1"/>
    <xf numFmtId="0" fontId="17" fillId="0" borderId="32" xfId="0" applyFont="1" applyBorder="1" applyProtection="1">
      <protection locked="0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2" xfId="0" applyFont="1" applyBorder="1" applyAlignment="1">
      <alignment horizontal="center"/>
    </xf>
    <xf numFmtId="167" fontId="17" fillId="0" borderId="32" xfId="0" applyNumberFormat="1" applyFont="1" applyBorder="1"/>
    <xf numFmtId="37" fontId="17" fillId="0" borderId="31" xfId="0" applyNumberFormat="1" applyFont="1" applyBorder="1"/>
    <xf numFmtId="37" fontId="17" fillId="0" borderId="14" xfId="0" applyNumberFormat="1" applyFont="1" applyBorder="1"/>
    <xf numFmtId="0" fontId="17" fillId="0" borderId="39" xfId="0" applyFont="1" applyBorder="1" applyAlignment="1" applyProtection="1">
      <alignment horizontal="center"/>
      <protection locked="0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 applyProtection="1">
      <alignment horizontal="center"/>
      <protection locked="0"/>
    </xf>
    <xf numFmtId="0" fontId="17" fillId="0" borderId="43" xfId="0" applyFont="1" applyBorder="1" applyAlignment="1">
      <alignment horizontal="center"/>
    </xf>
    <xf numFmtId="167" fontId="17" fillId="0" borderId="43" xfId="0" applyNumberFormat="1" applyFont="1" applyBorder="1" applyProtection="1">
      <protection locked="0"/>
    </xf>
    <xf numFmtId="0" fontId="2" fillId="0" borderId="1" xfId="0" applyFont="1" applyAlignment="1">
      <alignment horizontal="center"/>
    </xf>
    <xf numFmtId="0" fontId="3" fillId="0" borderId="1" xfId="0" applyFont="1" applyAlignment="1">
      <alignment horizontal="fill"/>
    </xf>
    <xf numFmtId="0" fontId="4" fillId="0" borderId="1" xfId="0" applyFont="1" applyAlignment="1">
      <alignment horizontal="fill"/>
    </xf>
    <xf numFmtId="0" fontId="15" fillId="0" borderId="1" xfId="0" applyFont="1"/>
    <xf numFmtId="0" fontId="16" fillId="0" borderId="1" xfId="0" applyFont="1"/>
    <xf numFmtId="167" fontId="14" fillId="0" borderId="1" xfId="0" applyNumberFormat="1" applyFont="1"/>
    <xf numFmtId="9" fontId="14" fillId="0" borderId="1" xfId="0" applyNumberFormat="1" applyFont="1"/>
    <xf numFmtId="0" fontId="17" fillId="0" borderId="1" xfId="0" applyFont="1" applyAlignment="1">
      <alignment horizontal="center"/>
    </xf>
    <xf numFmtId="166" fontId="14" fillId="0" borderId="1" xfId="0" applyNumberFormat="1" applyFont="1"/>
    <xf numFmtId="167" fontId="16" fillId="0" borderId="1" xfId="0" applyNumberFormat="1" applyFont="1"/>
    <xf numFmtId="168" fontId="14" fillId="0" borderId="1" xfId="0" applyNumberFormat="1" applyFont="1"/>
    <xf numFmtId="172" fontId="14" fillId="0" borderId="1" xfId="0" applyNumberFormat="1" applyFont="1"/>
    <xf numFmtId="0" fontId="3" fillId="0" borderId="1" xfId="0" applyFont="1"/>
    <xf numFmtId="0" fontId="0" fillId="0" borderId="1" xfId="0" applyAlignment="1">
      <alignment horizontal="center"/>
    </xf>
    <xf numFmtId="0" fontId="42" fillId="0" borderId="44" xfId="0" applyFont="1" applyBorder="1"/>
    <xf numFmtId="0" fontId="43" fillId="0" borderId="31" xfId="0" applyFont="1" applyBorder="1"/>
    <xf numFmtId="167" fontId="17" fillId="12" borderId="9" xfId="0" applyNumberFormat="1" applyFont="1" applyFill="1" applyBorder="1" applyProtection="1">
      <protection locked="0"/>
    </xf>
    <xf numFmtId="0" fontId="44" fillId="0" borderId="9" xfId="0" applyFont="1" applyBorder="1" applyProtection="1">
      <protection locked="0"/>
    </xf>
    <xf numFmtId="0" fontId="44" fillId="0" borderId="43" xfId="0" applyFont="1" applyBorder="1"/>
    <xf numFmtId="1" fontId="17" fillId="0" borderId="37" xfId="0" applyNumberFormat="1" applyFont="1" applyBorder="1"/>
    <xf numFmtId="1" fontId="17" fillId="0" borderId="19" xfId="0" applyNumberFormat="1" applyFont="1" applyBorder="1"/>
    <xf numFmtId="1" fontId="17" fillId="0" borderId="9" xfId="0" applyNumberFormat="1" applyFont="1" applyBorder="1"/>
    <xf numFmtId="1" fontId="17" fillId="0" borderId="41" xfId="0" applyNumberFormat="1" applyFont="1" applyBorder="1"/>
    <xf numFmtId="0" fontId="43" fillId="0" borderId="1" xfId="0" applyFont="1"/>
    <xf numFmtId="0" fontId="43" fillId="0" borderId="1" xfId="0" applyFont="1" applyAlignment="1">
      <alignment horizontal="center"/>
    </xf>
    <xf numFmtId="37" fontId="43" fillId="0" borderId="1" xfId="0" applyNumberFormat="1" applyFont="1"/>
    <xf numFmtId="0" fontId="51" fillId="0" borderId="1" xfId="0" applyFont="1"/>
    <xf numFmtId="9" fontId="43" fillId="0" borderId="1" xfId="0" applyNumberFormat="1" applyFont="1"/>
    <xf numFmtId="39" fontId="43" fillId="0" borderId="1" xfId="0" applyNumberFormat="1" applyFont="1"/>
    <xf numFmtId="37" fontId="17" fillId="0" borderId="48" xfId="0" applyNumberFormat="1" applyFont="1" applyBorder="1"/>
    <xf numFmtId="0" fontId="17" fillId="0" borderId="0" xfId="0" applyFont="1" applyBorder="1" applyProtection="1">
      <protection locked="0"/>
    </xf>
    <xf numFmtId="0" fontId="17" fillId="0" borderId="41" xfId="0" applyFont="1" applyBorder="1" applyProtection="1">
      <protection locked="0"/>
    </xf>
    <xf numFmtId="0" fontId="17" fillId="0" borderId="41" xfId="0" applyFont="1" applyBorder="1"/>
    <xf numFmtId="167" fontId="17" fillId="0" borderId="41" xfId="0" applyNumberFormat="1" applyFont="1" applyBorder="1" applyProtection="1">
      <protection locked="0"/>
    </xf>
    <xf numFmtId="37" fontId="17" fillId="0" borderId="41" xfId="0" applyNumberFormat="1" applyFont="1" applyBorder="1"/>
    <xf numFmtId="37" fontId="17" fillId="0" borderId="50" xfId="0" applyNumberFormat="1" applyFont="1" applyBorder="1"/>
    <xf numFmtId="0" fontId="44" fillId="0" borderId="19" xfId="0" applyFont="1" applyBorder="1" applyAlignment="1">
      <alignment horizontal="center"/>
    </xf>
    <xf numFmtId="167" fontId="52" fillId="0" borderId="19" xfId="0" applyNumberFormat="1" applyFont="1" applyBorder="1"/>
    <xf numFmtId="3" fontId="14" fillId="0" borderId="1" xfId="0" applyNumberFormat="1" applyFont="1"/>
    <xf numFmtId="37" fontId="17" fillId="14" borderId="22" xfId="0" applyNumberFormat="1" applyFont="1" applyFill="1" applyBorder="1"/>
    <xf numFmtId="0" fontId="44" fillId="15" borderId="46" xfId="0" applyFont="1" applyFill="1" applyBorder="1"/>
    <xf numFmtId="0" fontId="44" fillId="0" borderId="19" xfId="0" applyFont="1" applyBorder="1" applyAlignment="1" applyProtection="1">
      <alignment horizontal="center"/>
      <protection locked="0"/>
    </xf>
    <xf numFmtId="174" fontId="14" fillId="0" borderId="31" xfId="0" applyNumberFormat="1" applyFont="1" applyBorder="1"/>
    <xf numFmtId="0" fontId="44" fillId="0" borderId="9" xfId="0" applyFont="1" applyBorder="1" applyAlignment="1" applyProtection="1">
      <alignment horizontal="center"/>
      <protection locked="0"/>
    </xf>
    <xf numFmtId="0" fontId="44" fillId="0" borderId="9" xfId="0" applyFont="1" applyBorder="1" applyAlignment="1">
      <alignment horizontal="center"/>
    </xf>
    <xf numFmtId="0" fontId="44" fillId="0" borderId="19" xfId="0" applyFont="1" applyBorder="1"/>
    <xf numFmtId="0" fontId="14" fillId="14" borderId="1" xfId="0" applyFont="1" applyFill="1"/>
    <xf numFmtId="0" fontId="44" fillId="0" borderId="9" xfId="0" applyFont="1" applyBorder="1"/>
    <xf numFmtId="0" fontId="44" fillId="0" borderId="52" xfId="0" applyFont="1" applyBorder="1" applyAlignment="1">
      <alignment horizontal="center"/>
    </xf>
    <xf numFmtId="0" fontId="2" fillId="14" borderId="1" xfId="0" applyFont="1" applyFill="1"/>
    <xf numFmtId="167" fontId="2" fillId="14" borderId="1" xfId="0" applyNumberFormat="1" applyFont="1" applyFill="1"/>
    <xf numFmtId="5" fontId="2" fillId="14" borderId="1" xfId="0" applyNumberFormat="1" applyFont="1" applyFill="1"/>
    <xf numFmtId="170" fontId="2" fillId="14" borderId="1" xfId="0" applyNumberFormat="1" applyFont="1" applyFill="1"/>
    <xf numFmtId="37" fontId="2" fillId="14" borderId="1" xfId="0" applyNumberFormat="1" applyFont="1" applyFill="1"/>
    <xf numFmtId="166" fontId="2" fillId="14" borderId="1" xfId="0" applyNumberFormat="1" applyFont="1" applyFill="1"/>
    <xf numFmtId="169" fontId="2" fillId="14" borderId="1" xfId="0" applyNumberFormat="1" applyFont="1" applyFill="1"/>
    <xf numFmtId="0" fontId="8" fillId="0" borderId="1" xfId="0" applyFont="1"/>
    <xf numFmtId="0" fontId="0" fillId="14" borderId="1" xfId="0" applyFill="1"/>
    <xf numFmtId="167" fontId="2" fillId="16" borderId="1" xfId="0" applyNumberFormat="1" applyFont="1" applyFill="1"/>
    <xf numFmtId="5" fontId="2" fillId="16" borderId="1" xfId="0" applyNumberFormat="1" applyFont="1" applyFill="1"/>
    <xf numFmtId="170" fontId="2" fillId="16" borderId="1" xfId="0" applyNumberFormat="1" applyFont="1" applyFill="1"/>
    <xf numFmtId="37" fontId="2" fillId="16" borderId="1" xfId="0" applyNumberFormat="1" applyFont="1" applyFill="1"/>
    <xf numFmtId="166" fontId="2" fillId="16" borderId="1" xfId="0" applyNumberFormat="1" applyFont="1" applyFill="1"/>
    <xf numFmtId="0" fontId="2" fillId="16" borderId="1" xfId="0" applyFont="1" applyFill="1"/>
    <xf numFmtId="169" fontId="2" fillId="16" borderId="1" xfId="0" applyNumberFormat="1" applyFont="1" applyFill="1"/>
    <xf numFmtId="0" fontId="17" fillId="17" borderId="17" xfId="0" applyFont="1" applyFill="1" applyBorder="1" applyAlignment="1" applyProtection="1">
      <alignment horizontal="center"/>
      <protection locked="0"/>
    </xf>
    <xf numFmtId="0" fontId="17" fillId="17" borderId="9" xfId="0" applyFont="1" applyFill="1" applyBorder="1" applyProtection="1">
      <protection locked="0"/>
    </xf>
    <xf numFmtId="0" fontId="17" fillId="17" borderId="9" xfId="0" applyFont="1" applyFill="1" applyBorder="1"/>
    <xf numFmtId="0" fontId="17" fillId="17" borderId="9" xfId="0" applyFont="1" applyFill="1" applyBorder="1" applyAlignment="1" applyProtection="1">
      <alignment horizontal="center"/>
      <protection locked="0"/>
    </xf>
    <xf numFmtId="0" fontId="17" fillId="17" borderId="9" xfId="0" applyFont="1" applyFill="1" applyBorder="1" applyAlignment="1">
      <alignment horizontal="center"/>
    </xf>
    <xf numFmtId="167" fontId="17" fillId="17" borderId="9" xfId="0" applyNumberFormat="1" applyFont="1" applyFill="1" applyBorder="1" applyProtection="1">
      <protection locked="0"/>
    </xf>
    <xf numFmtId="37" fontId="17" fillId="17" borderId="9" xfId="0" applyNumberFormat="1" applyFont="1" applyFill="1" applyBorder="1"/>
    <xf numFmtId="1" fontId="17" fillId="17" borderId="19" xfId="0" applyNumberFormat="1" applyFont="1" applyFill="1" applyBorder="1"/>
    <xf numFmtId="37" fontId="17" fillId="17" borderId="19" xfId="0" applyNumberFormat="1" applyFont="1" applyFill="1" applyBorder="1"/>
    <xf numFmtId="37" fontId="17" fillId="17" borderId="18" xfId="0" applyNumberFormat="1" applyFont="1" applyFill="1" applyBorder="1"/>
    <xf numFmtId="169" fontId="17" fillId="17" borderId="9" xfId="0" applyNumberFormat="1" applyFont="1" applyFill="1" applyBorder="1"/>
    <xf numFmtId="167" fontId="2" fillId="17" borderId="1" xfId="0" applyNumberFormat="1" applyFont="1" applyFill="1"/>
    <xf numFmtId="5" fontId="2" fillId="17" borderId="1" xfId="0" applyNumberFormat="1" applyFont="1" applyFill="1"/>
    <xf numFmtId="170" fontId="2" fillId="17" borderId="1" xfId="0" applyNumberFormat="1" applyFont="1" applyFill="1"/>
    <xf numFmtId="37" fontId="2" fillId="17" borderId="1" xfId="0" applyNumberFormat="1" applyFont="1" applyFill="1"/>
    <xf numFmtId="166" fontId="2" fillId="17" borderId="1" xfId="0" applyNumberFormat="1" applyFont="1" applyFill="1"/>
    <xf numFmtId="0" fontId="2" fillId="17" borderId="1" xfId="0" applyFont="1" applyFill="1"/>
    <xf numFmtId="169" fontId="2" fillId="17" borderId="1" xfId="0" applyNumberFormat="1" applyFont="1" applyFill="1"/>
    <xf numFmtId="0" fontId="10" fillId="17" borderId="1" xfId="0" applyFont="1" applyFill="1"/>
    <xf numFmtId="169" fontId="10" fillId="17" borderId="1" xfId="0" applyNumberFormat="1" applyFont="1" applyFill="1"/>
    <xf numFmtId="0" fontId="17" fillId="18" borderId="9" xfId="0" applyFont="1" applyFill="1" applyBorder="1" applyProtection="1">
      <protection locked="0"/>
    </xf>
    <xf numFmtId="0" fontId="17" fillId="18" borderId="9" xfId="0" applyFont="1" applyFill="1" applyBorder="1"/>
    <xf numFmtId="0" fontId="44" fillId="18" borderId="9" xfId="0" applyFont="1" applyFill="1" applyBorder="1" applyAlignment="1" applyProtection="1">
      <alignment horizontal="center"/>
      <protection locked="0"/>
    </xf>
    <xf numFmtId="0" fontId="44" fillId="18" borderId="9" xfId="0" applyFont="1" applyFill="1" applyBorder="1" applyAlignment="1">
      <alignment horizontal="center"/>
    </xf>
    <xf numFmtId="0" fontId="17" fillId="18" borderId="9" xfId="0" applyFont="1" applyFill="1" applyBorder="1" applyAlignment="1">
      <alignment horizontal="center"/>
    </xf>
    <xf numFmtId="167" fontId="17" fillId="18" borderId="9" xfId="0" applyNumberFormat="1" applyFont="1" applyFill="1" applyBorder="1" applyProtection="1">
      <protection locked="0"/>
    </xf>
    <xf numFmtId="37" fontId="17" fillId="18" borderId="9" xfId="0" applyNumberFormat="1" applyFont="1" applyFill="1" applyBorder="1"/>
    <xf numFmtId="1" fontId="17" fillId="18" borderId="19" xfId="0" applyNumberFormat="1" applyFont="1" applyFill="1" applyBorder="1"/>
    <xf numFmtId="37" fontId="17" fillId="18" borderId="19" xfId="0" applyNumberFormat="1" applyFont="1" applyFill="1" applyBorder="1"/>
    <xf numFmtId="37" fontId="17" fillId="18" borderId="18" xfId="0" applyNumberFormat="1" applyFont="1" applyFill="1" applyBorder="1"/>
    <xf numFmtId="169" fontId="17" fillId="18" borderId="9" xfId="0" applyNumberFormat="1" applyFont="1" applyFill="1" applyBorder="1"/>
    <xf numFmtId="167" fontId="2" fillId="18" borderId="1" xfId="0" applyNumberFormat="1" applyFont="1" applyFill="1"/>
    <xf numFmtId="5" fontId="2" fillId="18" borderId="1" xfId="0" applyNumberFormat="1" applyFont="1" applyFill="1"/>
    <xf numFmtId="170" fontId="2" fillId="18" borderId="1" xfId="0" applyNumberFormat="1" applyFont="1" applyFill="1"/>
    <xf numFmtId="37" fontId="2" fillId="18" borderId="1" xfId="0" applyNumberFormat="1" applyFont="1" applyFill="1"/>
    <xf numFmtId="166" fontId="2" fillId="18" borderId="1" xfId="0" applyNumberFormat="1" applyFont="1" applyFill="1"/>
    <xf numFmtId="0" fontId="2" fillId="18" borderId="1" xfId="0" applyFont="1" applyFill="1"/>
    <xf numFmtId="169" fontId="2" fillId="18" borderId="1" xfId="0" applyNumberFormat="1" applyFont="1" applyFill="1"/>
    <xf numFmtId="0" fontId="10" fillId="18" borderId="1" xfId="0" applyFont="1" applyFill="1"/>
    <xf numFmtId="169" fontId="10" fillId="18" borderId="1" xfId="0" applyNumberFormat="1" applyFont="1" applyFill="1"/>
    <xf numFmtId="0" fontId="17" fillId="18" borderId="17" xfId="0" applyFont="1" applyFill="1" applyBorder="1" applyAlignment="1" applyProtection="1">
      <alignment horizontal="center"/>
      <protection locked="0"/>
    </xf>
    <xf numFmtId="0" fontId="17" fillId="18" borderId="9" xfId="0" applyFont="1" applyFill="1" applyBorder="1" applyAlignment="1" applyProtection="1">
      <alignment horizontal="center"/>
      <protection locked="0"/>
    </xf>
    <xf numFmtId="0" fontId="44" fillId="18" borderId="9" xfId="0" applyFont="1" applyFill="1" applyBorder="1" applyProtection="1">
      <protection locked="0"/>
    </xf>
    <xf numFmtId="0" fontId="17" fillId="18" borderId="9" xfId="0" applyFont="1" applyFill="1" applyBorder="1" applyAlignment="1" applyProtection="1">
      <alignment horizontal="right"/>
      <protection locked="0"/>
    </xf>
    <xf numFmtId="164" fontId="2" fillId="18" borderId="1" xfId="0" applyNumberFormat="1" applyFont="1" applyFill="1"/>
    <xf numFmtId="0" fontId="44" fillId="18" borderId="9" xfId="0" applyFont="1" applyFill="1" applyBorder="1"/>
    <xf numFmtId="0" fontId="17" fillId="18" borderId="21" xfId="0" applyFont="1" applyFill="1" applyBorder="1" applyAlignment="1" applyProtection="1">
      <alignment horizontal="center"/>
      <protection locked="0"/>
    </xf>
    <xf numFmtId="0" fontId="17" fillId="18" borderId="19" xfId="0" applyFont="1" applyFill="1" applyBorder="1" applyProtection="1">
      <protection locked="0"/>
    </xf>
    <xf numFmtId="0" fontId="17" fillId="18" borderId="19" xfId="0" applyFont="1" applyFill="1" applyBorder="1"/>
    <xf numFmtId="0" fontId="44" fillId="18" borderId="19" xfId="0" applyFont="1" applyFill="1" applyBorder="1" applyAlignment="1" applyProtection="1">
      <alignment horizontal="center"/>
      <protection locked="0"/>
    </xf>
    <xf numFmtId="0" fontId="44" fillId="18" borderId="19" xfId="0" applyFont="1" applyFill="1" applyBorder="1" applyAlignment="1">
      <alignment horizontal="center"/>
    </xf>
    <xf numFmtId="167" fontId="17" fillId="18" borderId="19" xfId="0" applyNumberFormat="1" applyFont="1" applyFill="1" applyBorder="1" applyProtection="1">
      <protection locked="0"/>
    </xf>
    <xf numFmtId="37" fontId="17" fillId="18" borderId="22" xfId="0" applyNumberFormat="1" applyFont="1" applyFill="1" applyBorder="1"/>
    <xf numFmtId="169" fontId="17" fillId="18" borderId="19" xfId="0" applyNumberFormat="1" applyFont="1" applyFill="1" applyBorder="1"/>
    <xf numFmtId="0" fontId="17" fillId="18" borderId="18" xfId="0" applyFont="1" applyFill="1" applyBorder="1"/>
    <xf numFmtId="0" fontId="17" fillId="18" borderId="19" xfId="0" applyFont="1" applyFill="1" applyBorder="1" applyAlignment="1" applyProtection="1">
      <alignment horizontal="center"/>
      <protection locked="0"/>
    </xf>
    <xf numFmtId="0" fontId="17" fillId="18" borderId="19" xfId="0" applyFont="1" applyFill="1" applyBorder="1" applyAlignment="1">
      <alignment horizontal="center"/>
    </xf>
    <xf numFmtId="167" fontId="17" fillId="18" borderId="19" xfId="0" applyNumberFormat="1" applyFont="1" applyFill="1" applyBorder="1"/>
    <xf numFmtId="0" fontId="17" fillId="18" borderId="30" xfId="0" applyFont="1" applyFill="1" applyBorder="1" applyAlignment="1" applyProtection="1">
      <alignment horizontal="center"/>
      <protection locked="0"/>
    </xf>
    <xf numFmtId="0" fontId="17" fillId="18" borderId="32" xfId="0" applyFont="1" applyFill="1" applyBorder="1"/>
    <xf numFmtId="0" fontId="17" fillId="18" borderId="32" xfId="0" applyFont="1" applyFill="1" applyBorder="1" applyProtection="1">
      <protection locked="0"/>
    </xf>
    <xf numFmtId="0" fontId="44" fillId="18" borderId="32" xfId="0" applyFont="1" applyFill="1" applyBorder="1" applyAlignment="1" applyProtection="1">
      <alignment horizontal="center"/>
      <protection locked="0"/>
    </xf>
    <xf numFmtId="0" fontId="44" fillId="18" borderId="32" xfId="0" applyFont="1" applyFill="1" applyBorder="1" applyAlignment="1">
      <alignment horizontal="center"/>
    </xf>
    <xf numFmtId="167" fontId="17" fillId="18" borderId="32" xfId="0" applyNumberFormat="1" applyFont="1" applyFill="1" applyBorder="1"/>
    <xf numFmtId="37" fontId="17" fillId="18" borderId="31" xfId="0" applyNumberFormat="1" applyFont="1" applyFill="1" applyBorder="1"/>
    <xf numFmtId="1" fontId="17" fillId="18" borderId="32" xfId="0" applyNumberFormat="1" applyFont="1" applyFill="1" applyBorder="1"/>
    <xf numFmtId="37" fontId="17" fillId="18" borderId="32" xfId="0" applyNumberFormat="1" applyFont="1" applyFill="1" applyBorder="1"/>
    <xf numFmtId="169" fontId="17" fillId="18" borderId="32" xfId="0" applyNumberFormat="1" applyFont="1" applyFill="1" applyBorder="1"/>
    <xf numFmtId="0" fontId="17" fillId="18" borderId="39" xfId="0" applyFont="1" applyFill="1" applyBorder="1" applyAlignment="1" applyProtection="1">
      <alignment horizontal="center"/>
      <protection locked="0"/>
    </xf>
    <xf numFmtId="167" fontId="17" fillId="18" borderId="9" xfId="0" applyNumberFormat="1" applyFont="1" applyFill="1" applyBorder="1"/>
    <xf numFmtId="1" fontId="17" fillId="18" borderId="41" xfId="0" applyNumberFormat="1" applyFont="1" applyFill="1" applyBorder="1"/>
    <xf numFmtId="0" fontId="17" fillId="17" borderId="21" xfId="0" applyFont="1" applyFill="1" applyBorder="1" applyAlignment="1" applyProtection="1">
      <alignment horizontal="center"/>
      <protection locked="0"/>
    </xf>
    <xf numFmtId="0" fontId="17" fillId="17" borderId="19" xfId="0" applyFont="1" applyFill="1" applyBorder="1"/>
    <xf numFmtId="0" fontId="17" fillId="17" borderId="19" xfId="0" applyFont="1" applyFill="1" applyBorder="1" applyProtection="1">
      <protection locked="0"/>
    </xf>
    <xf numFmtId="0" fontId="17" fillId="17" borderId="19" xfId="0" applyFont="1" applyFill="1" applyBorder="1" applyAlignment="1" applyProtection="1">
      <alignment horizontal="center"/>
      <protection locked="0"/>
    </xf>
    <xf numFmtId="0" fontId="17" fillId="17" borderId="19" xfId="0" applyFont="1" applyFill="1" applyBorder="1" applyAlignment="1">
      <alignment horizontal="center"/>
    </xf>
    <xf numFmtId="167" fontId="17" fillId="17" borderId="19" xfId="0" applyNumberFormat="1" applyFont="1" applyFill="1" applyBorder="1"/>
    <xf numFmtId="37" fontId="17" fillId="17" borderId="22" xfId="0" applyNumberFormat="1" applyFont="1" applyFill="1" applyBorder="1"/>
    <xf numFmtId="169" fontId="17" fillId="17" borderId="19" xfId="0" applyNumberFormat="1" applyFont="1" applyFill="1" applyBorder="1"/>
    <xf numFmtId="0" fontId="44" fillId="17" borderId="19" xfId="0" applyFont="1" applyFill="1" applyBorder="1" applyAlignment="1" applyProtection="1">
      <alignment horizontal="center"/>
      <protection locked="0"/>
    </xf>
    <xf numFmtId="0" fontId="44" fillId="17" borderId="19" xfId="0" applyFont="1" applyFill="1" applyBorder="1" applyAlignment="1">
      <alignment horizontal="center"/>
    </xf>
    <xf numFmtId="0" fontId="17" fillId="14" borderId="1" xfId="0" applyFont="1" applyFill="1" applyAlignment="1">
      <alignment horizontal="right"/>
    </xf>
    <xf numFmtId="0" fontId="43" fillId="0" borderId="31" xfId="0" applyFont="1" applyBorder="1" applyAlignment="1">
      <alignment horizontal="center"/>
    </xf>
    <xf numFmtId="37" fontId="17" fillId="18" borderId="20" xfId="0" applyNumberFormat="1" applyFont="1" applyFill="1" applyBorder="1"/>
    <xf numFmtId="1" fontId="17" fillId="18" borderId="9" xfId="0" applyNumberFormat="1" applyFont="1" applyFill="1" applyBorder="1"/>
    <xf numFmtId="37" fontId="17" fillId="18" borderId="23" xfId="0" applyNumberFormat="1" applyFont="1" applyFill="1" applyBorder="1"/>
    <xf numFmtId="37" fontId="17" fillId="18" borderId="14" xfId="0" applyNumberFormat="1" applyFont="1" applyFill="1" applyBorder="1"/>
    <xf numFmtId="37" fontId="17" fillId="17" borderId="23" xfId="0" applyNumberFormat="1" applyFont="1" applyFill="1" applyBorder="1"/>
    <xf numFmtId="37" fontId="17" fillId="17" borderId="20" xfId="0" applyNumberFormat="1" applyFont="1" applyFill="1" applyBorder="1"/>
    <xf numFmtId="0" fontId="44" fillId="0" borderId="41" xfId="0" applyFont="1" applyBorder="1"/>
    <xf numFmtId="0" fontId="17" fillId="0" borderId="41" xfId="0" applyFont="1" applyBorder="1" applyAlignment="1" applyProtection="1">
      <alignment horizontal="center"/>
      <protection locked="0"/>
    </xf>
    <xf numFmtId="167" fontId="52" fillId="0" borderId="41" xfId="0" applyNumberFormat="1" applyFont="1" applyBorder="1" applyProtection="1">
      <protection locked="0"/>
    </xf>
    <xf numFmtId="169" fontId="17" fillId="0" borderId="41" xfId="0" applyNumberFormat="1" applyFont="1" applyBorder="1"/>
    <xf numFmtId="0" fontId="17" fillId="0" borderId="48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58" xfId="0" applyFont="1" applyBorder="1" applyProtection="1">
      <protection locked="0"/>
    </xf>
    <xf numFmtId="0" fontId="44" fillId="0" borderId="58" xfId="0" applyFont="1" applyBorder="1"/>
    <xf numFmtId="0" fontId="17" fillId="0" borderId="58" xfId="0" applyFont="1" applyBorder="1" applyAlignment="1">
      <alignment horizontal="center"/>
    </xf>
    <xf numFmtId="0" fontId="17" fillId="0" borderId="58" xfId="0" applyFont="1" applyBorder="1" applyAlignment="1" applyProtection="1">
      <alignment horizontal="center"/>
      <protection locked="0"/>
    </xf>
    <xf numFmtId="0" fontId="17" fillId="0" borderId="58" xfId="0" applyFont="1" applyBorder="1"/>
    <xf numFmtId="167" fontId="52" fillId="0" borderId="58" xfId="0" applyNumberFormat="1" applyFont="1" applyBorder="1" applyProtection="1">
      <protection locked="0"/>
    </xf>
    <xf numFmtId="37" fontId="17" fillId="0" borderId="58" xfId="0" applyNumberFormat="1" applyFont="1" applyBorder="1"/>
    <xf numFmtId="169" fontId="17" fillId="0" borderId="58" xfId="0" applyNumberFormat="1" applyFont="1" applyBorder="1"/>
    <xf numFmtId="167" fontId="2" fillId="13" borderId="1" xfId="0" applyNumberFormat="1" applyFont="1" applyFill="1"/>
    <xf numFmtId="5" fontId="2" fillId="13" borderId="1" xfId="0" applyNumberFormat="1" applyFont="1" applyFill="1"/>
    <xf numFmtId="170" fontId="2" fillId="13" borderId="1" xfId="0" applyNumberFormat="1" applyFont="1" applyFill="1"/>
    <xf numFmtId="37" fontId="2" fillId="13" borderId="1" xfId="0" applyNumberFormat="1" applyFont="1" applyFill="1"/>
    <xf numFmtId="166" fontId="2" fillId="13" borderId="1" xfId="0" applyNumberFormat="1" applyFont="1" applyFill="1"/>
    <xf numFmtId="0" fontId="2" fillId="13" borderId="1" xfId="0" applyFont="1" applyFill="1"/>
    <xf numFmtId="169" fontId="2" fillId="13" borderId="1" xfId="0" applyNumberFormat="1" applyFont="1" applyFill="1"/>
    <xf numFmtId="167" fontId="52" fillId="0" borderId="9" xfId="0" applyNumberFormat="1" applyFont="1" applyBorder="1" applyProtection="1">
      <protection locked="0"/>
    </xf>
    <xf numFmtId="167" fontId="17" fillId="0" borderId="55" xfId="0" applyNumberFormat="1" applyFont="1" applyBorder="1" applyProtection="1">
      <protection locked="0"/>
    </xf>
    <xf numFmtId="5" fontId="10" fillId="18" borderId="1" xfId="0" applyNumberFormat="1" applyFont="1" applyFill="1"/>
    <xf numFmtId="0" fontId="45" fillId="0" borderId="19" xfId="0" applyFont="1" applyBorder="1" applyAlignment="1" applyProtection="1">
      <alignment horizontal="center"/>
      <protection locked="0"/>
    </xf>
    <xf numFmtId="0" fontId="53" fillId="0" borderId="19" xfId="0" applyFont="1" applyBorder="1" applyAlignment="1" applyProtection="1">
      <alignment horizontal="center"/>
      <protection locked="0"/>
    </xf>
    <xf numFmtId="0" fontId="44" fillId="0" borderId="46" xfId="0" applyFont="1" applyBorder="1"/>
    <xf numFmtId="0" fontId="44" fillId="0" borderId="45" xfId="0" applyFont="1" applyBorder="1"/>
    <xf numFmtId="0" fontId="17" fillId="0" borderId="45" xfId="0" applyFont="1" applyBorder="1"/>
    <xf numFmtId="0" fontId="17" fillId="0" borderId="46" xfId="0" applyFont="1" applyBorder="1"/>
    <xf numFmtId="0" fontId="44" fillId="0" borderId="44" xfId="0" applyFont="1" applyBorder="1"/>
    <xf numFmtId="37" fontId="17" fillId="0" borderId="32" xfId="0" applyNumberFormat="1" applyFont="1" applyBorder="1"/>
    <xf numFmtId="0" fontId="17" fillId="15" borderId="17" xfId="0" applyFont="1" applyFill="1" applyBorder="1" applyAlignment="1" applyProtection="1">
      <alignment horizontal="center"/>
      <protection locked="0"/>
    </xf>
    <xf numFmtId="0" fontId="17" fillId="15" borderId="9" xfId="0" applyFont="1" applyFill="1" applyBorder="1" applyProtection="1">
      <protection locked="0"/>
    </xf>
    <xf numFmtId="0" fontId="17" fillId="15" borderId="9" xfId="0" applyFont="1" applyFill="1" applyBorder="1"/>
    <xf numFmtId="0" fontId="17" fillId="15" borderId="9" xfId="0" applyFont="1" applyFill="1" applyBorder="1" applyAlignment="1">
      <alignment horizontal="center"/>
    </xf>
    <xf numFmtId="167" fontId="17" fillId="15" borderId="9" xfId="0" applyNumberFormat="1" applyFont="1" applyFill="1" applyBorder="1" applyProtection="1">
      <protection locked="0"/>
    </xf>
    <xf numFmtId="37" fontId="17" fillId="15" borderId="18" xfId="0" applyNumberFormat="1" applyFont="1" applyFill="1" applyBorder="1"/>
    <xf numFmtId="37" fontId="17" fillId="15" borderId="9" xfId="0" applyNumberFormat="1" applyFont="1" applyFill="1" applyBorder="1"/>
    <xf numFmtId="37" fontId="17" fillId="15" borderId="20" xfId="0" applyNumberFormat="1" applyFont="1" applyFill="1" applyBorder="1"/>
    <xf numFmtId="0" fontId="0" fillId="15" borderId="1" xfId="0" applyFill="1"/>
    <xf numFmtId="0" fontId="17" fillId="14" borderId="9" xfId="0" applyFont="1" applyFill="1" applyBorder="1" applyAlignment="1" applyProtection="1">
      <alignment horizontal="center"/>
      <protection locked="0"/>
    </xf>
    <xf numFmtId="0" fontId="17" fillId="14" borderId="9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167" fontId="52" fillId="18" borderId="9" xfId="0" applyNumberFormat="1" applyFont="1" applyFill="1" applyBorder="1" applyProtection="1">
      <protection locked="0"/>
    </xf>
    <xf numFmtId="0" fontId="17" fillId="0" borderId="59" xfId="0" applyFont="1" applyBorder="1" applyAlignment="1" applyProtection="1">
      <alignment horizontal="center"/>
      <protection locked="0"/>
    </xf>
    <xf numFmtId="0" fontId="17" fillId="0" borderId="60" xfId="0" applyFont="1" applyBorder="1" applyProtection="1">
      <protection locked="0"/>
    </xf>
    <xf numFmtId="0" fontId="17" fillId="0" borderId="60" xfId="0" applyFont="1" applyBorder="1" applyAlignment="1">
      <alignment horizontal="center"/>
    </xf>
    <xf numFmtId="167" fontId="17" fillId="0" borderId="60" xfId="0" applyNumberFormat="1" applyFont="1" applyBorder="1" applyProtection="1">
      <protection locked="0"/>
    </xf>
    <xf numFmtId="37" fontId="17" fillId="0" borderId="61" xfId="0" applyNumberFormat="1" applyFont="1" applyBorder="1"/>
    <xf numFmtId="37" fontId="17" fillId="0" borderId="60" xfId="0" applyNumberFormat="1" applyFont="1" applyBorder="1"/>
    <xf numFmtId="37" fontId="17" fillId="0" borderId="62" xfId="0" applyNumberFormat="1" applyFont="1" applyBorder="1"/>
    <xf numFmtId="0" fontId="17" fillId="0" borderId="61" xfId="0" applyFont="1" applyBorder="1" applyAlignment="1">
      <alignment horizontal="right"/>
    </xf>
    <xf numFmtId="0" fontId="17" fillId="0" borderId="61" xfId="0" applyFont="1" applyBorder="1"/>
    <xf numFmtId="0" fontId="17" fillId="18" borderId="61" xfId="0" applyFont="1" applyFill="1" applyBorder="1"/>
    <xf numFmtId="0" fontId="17" fillId="17" borderId="61" xfId="0" applyFont="1" applyFill="1" applyBorder="1"/>
    <xf numFmtId="0" fontId="17" fillId="0" borderId="63" xfId="0" applyFont="1" applyBorder="1"/>
    <xf numFmtId="167" fontId="52" fillId="0" borderId="19" xfId="0" applyNumberFormat="1" applyFont="1" applyBorder="1" applyProtection="1">
      <protection locked="0"/>
    </xf>
    <xf numFmtId="0" fontId="17" fillId="0" borderId="22" xfId="0" applyFont="1" applyBorder="1"/>
    <xf numFmtId="0" fontId="2" fillId="0" borderId="11" xfId="0" applyFont="1" applyBorder="1"/>
    <xf numFmtId="165" fontId="2" fillId="0" borderId="12" xfId="0" applyNumberFormat="1" applyFont="1" applyBorder="1"/>
    <xf numFmtId="0" fontId="2" fillId="0" borderId="24" xfId="0" applyFont="1" applyBorder="1"/>
    <xf numFmtId="0" fontId="17" fillId="17" borderId="59" xfId="0" applyFont="1" applyFill="1" applyBorder="1" applyAlignment="1" applyProtection="1">
      <alignment horizontal="center"/>
      <protection locked="0"/>
    </xf>
    <xf numFmtId="0" fontId="17" fillId="17" borderId="60" xfId="0" applyFont="1" applyFill="1" applyBorder="1" applyProtection="1">
      <protection locked="0"/>
    </xf>
    <xf numFmtId="0" fontId="17" fillId="17" borderId="60" xfId="0" applyFont="1" applyFill="1" applyBorder="1"/>
    <xf numFmtId="0" fontId="17" fillId="14" borderId="17" xfId="0" applyFont="1" applyFill="1" applyBorder="1" applyAlignment="1" applyProtection="1">
      <alignment horizontal="center"/>
      <protection locked="0"/>
    </xf>
    <xf numFmtId="0" fontId="17" fillId="14" borderId="46" xfId="0" applyFont="1" applyFill="1" applyBorder="1"/>
    <xf numFmtId="0" fontId="17" fillId="14" borderId="21" xfId="0" applyFont="1" applyFill="1" applyBorder="1" applyAlignment="1" applyProtection="1">
      <alignment horizontal="center"/>
      <protection locked="0"/>
    </xf>
    <xf numFmtId="0" fontId="17" fillId="14" borderId="19" xfId="0" applyFont="1" applyFill="1" applyBorder="1" applyAlignment="1" applyProtection="1">
      <alignment horizontal="center"/>
      <protection locked="0"/>
    </xf>
    <xf numFmtId="167" fontId="17" fillId="14" borderId="19" xfId="0" applyNumberFormat="1" applyFont="1" applyFill="1" applyBorder="1"/>
    <xf numFmtId="37" fontId="17" fillId="13" borderId="22" xfId="0" applyNumberFormat="1" applyFont="1" applyFill="1" applyBorder="1"/>
    <xf numFmtId="0" fontId="53" fillId="0" borderId="45" xfId="0" applyFont="1" applyBorder="1"/>
    <xf numFmtId="37" fontId="17" fillId="13" borderId="18" xfId="0" applyNumberFormat="1" applyFont="1" applyFill="1" applyBorder="1"/>
    <xf numFmtId="0" fontId="0" fillId="13" borderId="1" xfId="0" applyFill="1"/>
    <xf numFmtId="0" fontId="17" fillId="13" borderId="46" xfId="0" applyFont="1" applyFill="1" applyBorder="1"/>
    <xf numFmtId="0" fontId="19" fillId="13" borderId="1" xfId="0" applyFont="1" applyFill="1"/>
    <xf numFmtId="14" fontId="19" fillId="13" borderId="1" xfId="0" applyNumberFormat="1" applyFont="1" applyFill="1"/>
    <xf numFmtId="0" fontId="17" fillId="13" borderId="45" xfId="0" applyFont="1" applyFill="1" applyBorder="1"/>
    <xf numFmtId="0" fontId="6" fillId="0" borderId="44" xfId="0" applyFont="1" applyBorder="1"/>
    <xf numFmtId="0" fontId="17" fillId="0" borderId="18" xfId="0" applyFont="1" applyBorder="1"/>
    <xf numFmtId="0" fontId="19" fillId="13" borderId="47" xfId="0" applyFont="1" applyFill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3" fillId="13" borderId="31" xfId="0" applyFont="1" applyFill="1" applyBorder="1" applyAlignment="1">
      <alignment horizontal="center"/>
    </xf>
    <xf numFmtId="0" fontId="17" fillId="14" borderId="60" xfId="0" applyFont="1" applyFill="1" applyBorder="1" applyAlignment="1" applyProtection="1">
      <alignment horizontal="center"/>
      <protection locked="0"/>
    </xf>
    <xf numFmtId="0" fontId="17" fillId="14" borderId="60" xfId="0" applyFont="1" applyFill="1" applyBorder="1" applyAlignment="1">
      <alignment horizontal="center"/>
    </xf>
    <xf numFmtId="37" fontId="17" fillId="13" borderId="61" xfId="0" applyNumberFormat="1" applyFont="1" applyFill="1" applyBorder="1"/>
    <xf numFmtId="0" fontId="19" fillId="0" borderId="19" xfId="0" applyFont="1" applyBorder="1" applyProtection="1">
      <protection locked="0"/>
    </xf>
    <xf numFmtId="37" fontId="17" fillId="15" borderId="61" xfId="0" applyNumberFormat="1" applyFont="1" applyFill="1" applyBorder="1"/>
    <xf numFmtId="37" fontId="17" fillId="0" borderId="63" xfId="0" applyNumberFormat="1" applyFont="1" applyBorder="1"/>
    <xf numFmtId="0" fontId="17" fillId="0" borderId="60" xfId="0" applyFont="1" applyBorder="1" applyAlignment="1" applyProtection="1">
      <alignment horizontal="center"/>
      <protection locked="0"/>
    </xf>
    <xf numFmtId="0" fontId="17" fillId="15" borderId="60" xfId="0" applyFont="1" applyFill="1" applyBorder="1" applyAlignment="1" applyProtection="1">
      <alignment horizontal="center"/>
      <protection locked="0"/>
    </xf>
    <xf numFmtId="0" fontId="53" fillId="0" borderId="60" xfId="0" applyFont="1" applyBorder="1" applyAlignment="1" applyProtection="1">
      <alignment horizontal="center"/>
      <protection locked="0"/>
    </xf>
    <xf numFmtId="0" fontId="44" fillId="0" borderId="60" xfId="0" applyFont="1" applyBorder="1" applyAlignment="1" applyProtection="1">
      <alignment horizontal="center"/>
      <protection locked="0"/>
    </xf>
    <xf numFmtId="0" fontId="43" fillId="0" borderId="28" xfId="0" applyFont="1" applyBorder="1"/>
    <xf numFmtId="0" fontId="43" fillId="17" borderId="31" xfId="0" applyFont="1" applyFill="1" applyBorder="1" applyAlignment="1">
      <alignment horizontal="center"/>
    </xf>
    <xf numFmtId="165" fontId="43" fillId="17" borderId="34" xfId="0" applyNumberFormat="1" applyFont="1" applyFill="1" applyBorder="1" applyAlignment="1">
      <alignment horizontal="fill"/>
    </xf>
    <xf numFmtId="0" fontId="43" fillId="17" borderId="28" xfId="0" applyFont="1" applyFill="1" applyBorder="1" applyAlignment="1">
      <alignment horizontal="center"/>
    </xf>
    <xf numFmtId="165" fontId="43" fillId="17" borderId="34" xfId="0" applyNumberFormat="1" applyFont="1" applyFill="1" applyBorder="1" applyAlignment="1">
      <alignment horizontal="center"/>
    </xf>
    <xf numFmtId="0" fontId="43" fillId="13" borderId="28" xfId="0" applyFont="1" applyFill="1" applyBorder="1"/>
    <xf numFmtId="165" fontId="43" fillId="13" borderId="34" xfId="0" applyNumberFormat="1" applyFont="1" applyFill="1" applyBorder="1" applyAlignment="1">
      <alignment horizontal="fill"/>
    </xf>
    <xf numFmtId="0" fontId="17" fillId="15" borderId="60" xfId="0" applyFont="1" applyFill="1" applyBorder="1" applyAlignment="1">
      <alignment horizontal="center"/>
    </xf>
    <xf numFmtId="0" fontId="14" fillId="17" borderId="28" xfId="0" applyFont="1" applyFill="1" applyBorder="1"/>
    <xf numFmtId="0" fontId="14" fillId="17" borderId="31" xfId="0" applyFont="1" applyFill="1" applyBorder="1"/>
    <xf numFmtId="165" fontId="14" fillId="17" borderId="34" xfId="0" applyNumberFormat="1" applyFont="1" applyFill="1" applyBorder="1" applyAlignment="1">
      <alignment horizontal="fill"/>
    </xf>
    <xf numFmtId="0" fontId="17" fillId="17" borderId="60" xfId="0" applyFont="1" applyFill="1" applyBorder="1" applyAlignment="1">
      <alignment horizontal="center"/>
    </xf>
    <xf numFmtId="0" fontId="43" fillId="0" borderId="32" xfId="0" applyFont="1" applyBorder="1"/>
    <xf numFmtId="0" fontId="14" fillId="13" borderId="28" xfId="0" applyFont="1" applyFill="1" applyBorder="1"/>
    <xf numFmtId="0" fontId="54" fillId="13" borderId="31" xfId="0" applyFont="1" applyFill="1" applyBorder="1" applyAlignment="1">
      <alignment horizontal="center"/>
    </xf>
    <xf numFmtId="0" fontId="14" fillId="13" borderId="31" xfId="0" applyFont="1" applyFill="1" applyBorder="1" applyAlignment="1">
      <alignment horizontal="center"/>
    </xf>
    <xf numFmtId="165" fontId="14" fillId="13" borderId="34" xfId="0" applyNumberFormat="1" applyFont="1" applyFill="1" applyBorder="1" applyAlignment="1">
      <alignment horizontal="fill"/>
    </xf>
    <xf numFmtId="37" fontId="17" fillId="14" borderId="18" xfId="0" applyNumberFormat="1" applyFont="1" applyFill="1" applyBorder="1"/>
    <xf numFmtId="167" fontId="52" fillId="18" borderId="19" xfId="0" applyNumberFormat="1" applyFont="1" applyFill="1" applyBorder="1"/>
    <xf numFmtId="0" fontId="76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164" fontId="2" fillId="0" borderId="25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Protection="1">
      <protection locked="0"/>
    </xf>
    <xf numFmtId="0" fontId="0" fillId="0" borderId="1" xfId="0" applyProtection="1">
      <protection locked="0"/>
    </xf>
    <xf numFmtId="0" fontId="23" fillId="0" borderId="0" xfId="0" applyFont="1" applyBorder="1" applyProtection="1">
      <protection locked="0"/>
    </xf>
    <xf numFmtId="0" fontId="22" fillId="0" borderId="25" xfId="0" applyFont="1" applyBorder="1" applyAlignment="1" applyProtection="1">
      <alignment horizontal="left"/>
      <protection locked="0"/>
    </xf>
    <xf numFmtId="0" fontId="44" fillId="17" borderId="9" xfId="0" applyFont="1" applyFill="1" applyBorder="1"/>
    <xf numFmtId="0" fontId="44" fillId="17" borderId="9" xfId="0" applyFont="1" applyFill="1" applyBorder="1" applyAlignment="1" applyProtection="1">
      <alignment horizontal="center"/>
      <protection locked="0"/>
    </xf>
    <xf numFmtId="0" fontId="44" fillId="17" borderId="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2" fillId="0" borderId="15" xfId="0" applyNumberFormat="1" applyFont="1" applyBorder="1"/>
    <xf numFmtId="0" fontId="4" fillId="0" borderId="0" xfId="0" applyFont="1" applyBorder="1" applyAlignment="1" applyProtection="1">
      <alignment horizontal="center"/>
      <protection locked="0"/>
    </xf>
    <xf numFmtId="3" fontId="2" fillId="0" borderId="0" xfId="0" applyNumberFormat="1" applyFont="1" applyBorder="1" applyProtection="1">
      <protection locked="0"/>
    </xf>
    <xf numFmtId="0" fontId="13" fillId="0" borderId="0" xfId="0" applyFont="1" applyBorder="1" applyAlignment="1">
      <alignment horizont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 applyBorder="1"/>
    <xf numFmtId="3" fontId="2" fillId="0" borderId="16" xfId="0" applyNumberFormat="1" applyFont="1" applyBorder="1"/>
    <xf numFmtId="3" fontId="17" fillId="0" borderId="58" xfId="201" applyNumberFormat="1" applyFont="1" applyBorder="1" applyAlignment="1">
      <alignment horizontal="right"/>
    </xf>
    <xf numFmtId="3" fontId="2" fillId="0" borderId="1" xfId="0" applyNumberFormat="1" applyFont="1" applyAlignment="1">
      <alignment horizontal="fill"/>
    </xf>
    <xf numFmtId="0" fontId="16" fillId="0" borderId="1" xfId="0" applyFont="1" applyAlignment="1">
      <alignment horizontal="center"/>
    </xf>
    <xf numFmtId="0" fontId="50" fillId="0" borderId="1" xfId="0" applyFont="1" applyAlignment="1">
      <alignment horizontal="center"/>
    </xf>
    <xf numFmtId="3" fontId="43" fillId="0" borderId="1" xfId="0" applyNumberFormat="1" applyFont="1"/>
    <xf numFmtId="3" fontId="0" fillId="0" borderId="1" xfId="0" applyNumberFormat="1"/>
    <xf numFmtId="0" fontId="4" fillId="0" borderId="1" xfId="0" applyFont="1" applyAlignment="1">
      <alignment horizontal="center"/>
    </xf>
    <xf numFmtId="3" fontId="2" fillId="0" borderId="1" xfId="0" applyNumberFormat="1" applyFont="1"/>
    <xf numFmtId="0" fontId="4" fillId="0" borderId="1" xfId="0" applyFont="1"/>
    <xf numFmtId="175" fontId="17" fillId="0" borderId="60" xfId="0" applyNumberFormat="1" applyFont="1" applyBorder="1" applyAlignment="1">
      <alignment horizontal="center" wrapText="1"/>
    </xf>
    <xf numFmtId="175" fontId="53" fillId="0" borderId="60" xfId="0" applyNumberFormat="1" applyFont="1" applyBorder="1" applyAlignment="1">
      <alignment horizontal="center"/>
    </xf>
    <xf numFmtId="175" fontId="2" fillId="0" borderId="15" xfId="0" applyNumberFormat="1" applyFont="1" applyBorder="1" applyAlignment="1">
      <alignment horizontal="center"/>
    </xf>
    <xf numFmtId="175" fontId="2" fillId="0" borderId="0" xfId="0" applyNumberFormat="1" applyFont="1" applyBorder="1" applyAlignment="1" applyProtection="1">
      <alignment horizontal="center"/>
      <protection locked="0"/>
    </xf>
    <xf numFmtId="175" fontId="2" fillId="0" borderId="0" xfId="0" applyNumberFormat="1" applyFont="1" applyBorder="1" applyAlignment="1">
      <alignment horizontal="center"/>
    </xf>
    <xf numFmtId="175" fontId="2" fillId="0" borderId="16" xfId="0" applyNumberFormat="1" applyFont="1" applyBorder="1" applyAlignment="1">
      <alignment horizontal="center"/>
    </xf>
    <xf numFmtId="175" fontId="17" fillId="0" borderId="37" xfId="0" applyNumberFormat="1" applyFont="1" applyBorder="1" applyAlignment="1">
      <alignment horizontal="center" wrapText="1"/>
    </xf>
    <xf numFmtId="175" fontId="44" fillId="0" borderId="58" xfId="38" applyNumberFormat="1" applyFont="1" applyBorder="1" applyAlignment="1">
      <alignment horizontal="center"/>
    </xf>
    <xf numFmtId="175" fontId="2" fillId="0" borderId="1" xfId="0" applyNumberFormat="1" applyFont="1" applyAlignment="1">
      <alignment horizontal="center"/>
    </xf>
    <xf numFmtId="175" fontId="14" fillId="0" borderId="1" xfId="0" applyNumberFormat="1" applyFont="1" applyAlignment="1">
      <alignment horizontal="center"/>
    </xf>
    <xf numFmtId="175" fontId="43" fillId="0" borderId="1" xfId="0" applyNumberFormat="1" applyFont="1" applyAlignment="1">
      <alignment horizontal="center"/>
    </xf>
    <xf numFmtId="175" fontId="0" fillId="0" borderId="1" xfId="0" applyNumberFormat="1" applyAlignment="1">
      <alignment horizontal="center"/>
    </xf>
    <xf numFmtId="0" fontId="53" fillId="17" borderId="9" xfId="0" applyFont="1" applyFill="1" applyBorder="1" applyAlignment="1" applyProtection="1">
      <alignment horizontal="center"/>
      <protection locked="0"/>
    </xf>
    <xf numFmtId="1" fontId="17" fillId="17" borderId="9" xfId="0" applyNumberFormat="1" applyFont="1" applyFill="1" applyBorder="1"/>
    <xf numFmtId="0" fontId="19" fillId="17" borderId="9" xfId="0" applyFont="1" applyFill="1" applyBorder="1" applyProtection="1">
      <protection locked="0"/>
    </xf>
    <xf numFmtId="0" fontId="17" fillId="17" borderId="18" xfId="0" applyFont="1" applyFill="1" applyBorder="1"/>
    <xf numFmtId="0" fontId="43" fillId="14" borderId="31" xfId="0" applyFont="1" applyFill="1" applyBorder="1" applyAlignment="1">
      <alignment horizontal="center"/>
    </xf>
    <xf numFmtId="0" fontId="17" fillId="14" borderId="37" xfId="0" applyFont="1" applyFill="1" applyBorder="1" applyAlignment="1" applyProtection="1">
      <alignment horizontal="center"/>
      <protection locked="0"/>
    </xf>
    <xf numFmtId="0" fontId="17" fillId="16" borderId="21" xfId="0" applyFont="1" applyFill="1" applyBorder="1" applyAlignment="1" applyProtection="1">
      <alignment horizontal="center"/>
      <protection locked="0"/>
    </xf>
    <xf numFmtId="0" fontId="17" fillId="16" borderId="9" xfId="0" applyFont="1" applyFill="1" applyBorder="1"/>
    <xf numFmtId="0" fontId="17" fillId="16" borderId="19" xfId="0" applyFont="1" applyFill="1" applyBorder="1"/>
    <xf numFmtId="0" fontId="17" fillId="16" borderId="19" xfId="0" applyFont="1" applyFill="1" applyBorder="1" applyAlignment="1" applyProtection="1">
      <alignment horizontal="center"/>
      <protection locked="0"/>
    </xf>
    <xf numFmtId="0" fontId="17" fillId="16" borderId="46" xfId="0" applyFont="1" applyFill="1" applyBorder="1"/>
    <xf numFmtId="37" fontId="17" fillId="16" borderId="22" xfId="0" applyNumberFormat="1" applyFont="1" applyFill="1" applyBorder="1"/>
    <xf numFmtId="37" fontId="17" fillId="16" borderId="18" xfId="0" applyNumberFormat="1" applyFont="1" applyFill="1" applyBorder="1"/>
    <xf numFmtId="0" fontId="17" fillId="16" borderId="9" xfId="0" applyFont="1" applyFill="1" applyBorder="1" applyAlignment="1" applyProtection="1">
      <alignment horizontal="center"/>
      <protection locked="0"/>
    </xf>
    <xf numFmtId="0" fontId="17" fillId="16" borderId="59" xfId="0" applyFont="1" applyFill="1" applyBorder="1" applyAlignment="1" applyProtection="1">
      <alignment horizontal="center"/>
      <protection locked="0"/>
    </xf>
    <xf numFmtId="0" fontId="17" fillId="16" borderId="17" xfId="0" applyFont="1" applyFill="1" applyBorder="1" applyAlignment="1" applyProtection="1">
      <alignment horizontal="center"/>
      <protection locked="0"/>
    </xf>
    <xf numFmtId="0" fontId="17" fillId="16" borderId="18" xfId="0" applyFont="1" applyFill="1" applyBorder="1"/>
    <xf numFmtId="0" fontId="17" fillId="16" borderId="61" xfId="0" applyFont="1" applyFill="1" applyBorder="1"/>
    <xf numFmtId="0" fontId="17" fillId="16" borderId="60" xfId="0" applyFont="1" applyFill="1" applyBorder="1" applyAlignment="1" applyProtection="1">
      <alignment horizontal="center"/>
      <protection locked="0"/>
    </xf>
    <xf numFmtId="37" fontId="17" fillId="16" borderId="61" xfId="0" applyNumberFormat="1" applyFont="1" applyFill="1" applyBorder="1"/>
    <xf numFmtId="0" fontId="17" fillId="18" borderId="18" xfId="0" applyFont="1" applyFill="1" applyBorder="1" applyAlignment="1" applyProtection="1">
      <alignment horizontal="center"/>
      <protection locked="0"/>
    </xf>
    <xf numFmtId="0" fontId="17" fillId="17" borderId="60" xfId="0" applyFont="1" applyFill="1" applyBorder="1" applyAlignment="1" applyProtection="1">
      <alignment horizontal="center"/>
      <protection locked="0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9" fontId="17" fillId="0" borderId="60" xfId="0" applyNumberFormat="1" applyFont="1" applyBorder="1" applyAlignment="1">
      <alignment horizontal="right"/>
    </xf>
    <xf numFmtId="169" fontId="17" fillId="0" borderId="37" xfId="0" applyNumberFormat="1" applyFont="1" applyBorder="1" applyAlignment="1">
      <alignment horizontal="right"/>
    </xf>
    <xf numFmtId="169" fontId="17" fillId="17" borderId="60" xfId="0" applyNumberFormat="1" applyFont="1" applyFill="1" applyBorder="1" applyAlignment="1">
      <alignment horizontal="right"/>
    </xf>
    <xf numFmtId="169" fontId="17" fillId="18" borderId="60" xfId="0" applyNumberFormat="1" applyFont="1" applyFill="1" applyBorder="1" applyAlignment="1">
      <alignment horizontal="right"/>
    </xf>
    <xf numFmtId="173" fontId="17" fillId="0" borderId="58" xfId="0" applyNumberFormat="1" applyFont="1" applyBorder="1"/>
    <xf numFmtId="165" fontId="14" fillId="0" borderId="31" xfId="0" applyNumberFormat="1" applyFont="1" applyBorder="1" applyAlignment="1">
      <alignment horizontal="fill"/>
    </xf>
    <xf numFmtId="0" fontId="43" fillId="14" borderId="28" xfId="0" applyFont="1" applyFill="1" applyBorder="1" applyAlignment="1">
      <alignment horizontal="center"/>
    </xf>
    <xf numFmtId="0" fontId="43" fillId="14" borderId="1" xfId="0" applyFont="1" applyFill="1" applyAlignment="1">
      <alignment horizontal="center"/>
    </xf>
    <xf numFmtId="0" fontId="17" fillId="0" borderId="18" xfId="0" applyFont="1" applyBorder="1" applyAlignment="1" applyProtection="1">
      <alignment horizontal="center"/>
      <protection locked="0"/>
    </xf>
    <xf numFmtId="0" fontId="43" fillId="0" borderId="32" xfId="0" applyFont="1" applyBorder="1" applyAlignment="1">
      <alignment horizontal="center"/>
    </xf>
    <xf numFmtId="0" fontId="17" fillId="17" borderId="39" xfId="0" applyFont="1" applyFill="1" applyBorder="1" applyAlignment="1">
      <alignment horizontal="center"/>
    </xf>
    <xf numFmtId="0" fontId="17" fillId="0" borderId="51" xfId="0" applyFont="1" applyBorder="1"/>
    <xf numFmtId="3" fontId="17" fillId="0" borderId="9" xfId="0" applyNumberFormat="1" applyFont="1" applyBorder="1"/>
    <xf numFmtId="0" fontId="17" fillId="0" borderId="49" xfId="0" applyFont="1" applyBorder="1" applyAlignment="1">
      <alignment horizontal="center"/>
    </xf>
    <xf numFmtId="0" fontId="17" fillId="0" borderId="60" xfId="0" applyFont="1" applyBorder="1"/>
    <xf numFmtId="167" fontId="52" fillId="14" borderId="9" xfId="0" applyNumberFormat="1" applyFont="1" applyFill="1" applyBorder="1" applyProtection="1">
      <protection locked="0"/>
    </xf>
    <xf numFmtId="37" fontId="17" fillId="0" borderId="64" xfId="0" applyNumberFormat="1" applyFont="1" applyBorder="1"/>
    <xf numFmtId="0" fontId="17" fillId="0" borderId="64" xfId="0" applyFont="1" applyBorder="1" applyAlignment="1">
      <alignment horizontal="center"/>
    </xf>
    <xf numFmtId="0" fontId="17" fillId="0" borderId="64" xfId="0" applyFont="1" applyBorder="1"/>
    <xf numFmtId="0" fontId="17" fillId="0" borderId="64" xfId="0" applyFont="1" applyBorder="1" applyAlignment="1" applyProtection="1">
      <alignment horizontal="center"/>
      <protection locked="0"/>
    </xf>
    <xf numFmtId="0" fontId="17" fillId="14" borderId="64" xfId="0" applyFont="1" applyFill="1" applyBorder="1" applyAlignment="1">
      <alignment horizontal="center"/>
    </xf>
    <xf numFmtId="0" fontId="17" fillId="0" borderId="64" xfId="0" applyFont="1" applyBorder="1" applyProtection="1">
      <protection locked="0"/>
    </xf>
    <xf numFmtId="0" fontId="17" fillId="14" borderId="64" xfId="0" applyFont="1" applyFill="1" applyBorder="1"/>
    <xf numFmtId="167" fontId="52" fillId="14" borderId="64" xfId="0" applyNumberFormat="1" applyFont="1" applyFill="1" applyBorder="1" applyProtection="1">
      <protection locked="0"/>
    </xf>
    <xf numFmtId="3" fontId="17" fillId="0" borderId="64" xfId="0" applyNumberFormat="1" applyFont="1" applyBorder="1"/>
    <xf numFmtId="173" fontId="17" fillId="0" borderId="53" xfId="0" applyNumberFormat="1" applyFont="1" applyBorder="1"/>
    <xf numFmtId="173" fontId="17" fillId="0" borderId="54" xfId="0" applyNumberFormat="1" applyFont="1" applyBorder="1"/>
    <xf numFmtId="173" fontId="17" fillId="0" borderId="22" xfId="0" applyNumberFormat="1" applyFont="1" applyBorder="1"/>
    <xf numFmtId="173" fontId="17" fillId="0" borderId="65" xfId="0" applyNumberFormat="1" applyFont="1" applyBorder="1"/>
    <xf numFmtId="173" fontId="17" fillId="0" borderId="18" xfId="0" applyNumberFormat="1" applyFont="1" applyBorder="1"/>
    <xf numFmtId="173" fontId="17" fillId="0" borderId="48" xfId="0" applyNumberFormat="1" applyFont="1" applyBorder="1"/>
    <xf numFmtId="175" fontId="17" fillId="0" borderId="60" xfId="0" applyNumberFormat="1" applyFont="1" applyBorder="1" applyAlignment="1">
      <alignment horizontal="center"/>
    </xf>
    <xf numFmtId="175" fontId="44" fillId="0" borderId="60" xfId="0" applyNumberFormat="1" applyFont="1" applyBorder="1" applyAlignment="1">
      <alignment horizontal="center"/>
    </xf>
    <xf numFmtId="175" fontId="75" fillId="0" borderId="60" xfId="0" applyNumberFormat="1" applyFont="1" applyBorder="1" applyAlignment="1">
      <alignment horizontal="center" vertical="center"/>
    </xf>
    <xf numFmtId="3" fontId="17" fillId="0" borderId="66" xfId="0" applyNumberFormat="1" applyFont="1" applyBorder="1" applyAlignment="1">
      <alignment horizontal="right" vertical="center" wrapText="1"/>
    </xf>
    <xf numFmtId="3" fontId="17" fillId="0" borderId="67" xfId="0" applyNumberFormat="1" applyFont="1" applyBorder="1" applyAlignment="1">
      <alignment horizontal="right" vertical="center" wrapText="1"/>
    </xf>
    <xf numFmtId="3" fontId="53" fillId="0" borderId="67" xfId="0" applyNumberFormat="1" applyFont="1" applyBorder="1" applyAlignment="1">
      <alignment horizontal="right" vertical="center"/>
    </xf>
    <xf numFmtId="3" fontId="17" fillId="0" borderId="67" xfId="201" applyNumberFormat="1" applyFont="1" applyBorder="1" applyAlignment="1">
      <alignment horizontal="right"/>
    </xf>
    <xf numFmtId="3" fontId="75" fillId="0" borderId="67" xfId="0" applyNumberFormat="1" applyFont="1" applyBorder="1" applyAlignment="1">
      <alignment horizontal="right" vertical="center"/>
    </xf>
    <xf numFmtId="3" fontId="17" fillId="0" borderId="68" xfId="0" applyNumberFormat="1" applyFont="1" applyBorder="1" applyAlignment="1">
      <alignment horizontal="right" vertical="center" wrapText="1"/>
    </xf>
    <xf numFmtId="0" fontId="17" fillId="0" borderId="69" xfId="0" applyFont="1" applyBorder="1" applyAlignment="1" applyProtection="1">
      <alignment horizontal="center"/>
      <protection locked="0"/>
    </xf>
    <xf numFmtId="0" fontId="17" fillId="0" borderId="70" xfId="0" applyFont="1" applyBorder="1" applyAlignment="1" applyProtection="1">
      <alignment horizontal="center"/>
      <protection locked="0"/>
    </xf>
    <xf numFmtId="1" fontId="17" fillId="0" borderId="72" xfId="0" applyNumberFormat="1" applyFont="1" applyBorder="1"/>
    <xf numFmtId="173" fontId="17" fillId="0" borderId="69" xfId="0" applyNumberFormat="1" applyFont="1" applyBorder="1"/>
    <xf numFmtId="173" fontId="17" fillId="0" borderId="70" xfId="0" applyNumberFormat="1" applyFont="1" applyBorder="1"/>
    <xf numFmtId="3" fontId="17" fillId="0" borderId="74" xfId="201" applyNumberFormat="1" applyFont="1" applyBorder="1" applyAlignment="1">
      <alignment horizontal="right"/>
    </xf>
    <xf numFmtId="3" fontId="17" fillId="0" borderId="69" xfId="0" applyNumberFormat="1" applyFont="1" applyBorder="1" applyAlignment="1">
      <alignment horizontal="right" vertical="center" wrapText="1"/>
    </xf>
    <xf numFmtId="3" fontId="17" fillId="0" borderId="69" xfId="201" applyNumberFormat="1" applyFont="1" applyBorder="1" applyAlignment="1">
      <alignment horizontal="right"/>
    </xf>
    <xf numFmtId="9" fontId="46" fillId="0" borderId="31" xfId="0" applyNumberFormat="1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37" fontId="17" fillId="0" borderId="69" xfId="0" applyNumberFormat="1" applyFont="1" applyBorder="1"/>
    <xf numFmtId="37" fontId="17" fillId="0" borderId="71" xfId="0" applyNumberFormat="1" applyFont="1" applyBorder="1"/>
    <xf numFmtId="0" fontId="74" fillId="0" borderId="1" xfId="0" applyFont="1" applyAlignment="1">
      <alignment horizontal="fill"/>
    </xf>
    <xf numFmtId="3" fontId="77" fillId="0" borderId="1" xfId="0" applyNumberFormat="1" applyFont="1"/>
    <xf numFmtId="0" fontId="74" fillId="0" borderId="1" xfId="0" applyFont="1"/>
    <xf numFmtId="37" fontId="71" fillId="0" borderId="1" xfId="0" applyNumberFormat="1" applyFont="1"/>
    <xf numFmtId="0" fontId="17" fillId="17" borderId="69" xfId="0" applyFont="1" applyFill="1" applyBorder="1" applyAlignment="1" applyProtection="1">
      <alignment horizontal="center"/>
      <protection locked="0"/>
    </xf>
    <xf numFmtId="3" fontId="17" fillId="17" borderId="67" xfId="0" applyNumberFormat="1" applyFont="1" applyFill="1" applyBorder="1" applyAlignment="1">
      <alignment horizontal="right" vertical="center" wrapText="1"/>
    </xf>
    <xf numFmtId="173" fontId="17" fillId="17" borderId="22" xfId="0" applyNumberFormat="1" applyFont="1" applyFill="1" applyBorder="1"/>
    <xf numFmtId="175" fontId="17" fillId="17" borderId="60" xfId="0" applyNumberFormat="1" applyFont="1" applyFill="1" applyBorder="1" applyAlignment="1">
      <alignment horizontal="center" wrapText="1"/>
    </xf>
    <xf numFmtId="37" fontId="17" fillId="17" borderId="64" xfId="0" applyNumberFormat="1" applyFont="1" applyFill="1" applyBorder="1"/>
    <xf numFmtId="0" fontId="17" fillId="18" borderId="69" xfId="0" applyFont="1" applyFill="1" applyBorder="1" applyAlignment="1" applyProtection="1">
      <alignment horizontal="center"/>
      <protection locked="0"/>
    </xf>
    <xf numFmtId="3" fontId="17" fillId="18" borderId="67" xfId="0" applyNumberFormat="1" applyFont="1" applyFill="1" applyBorder="1" applyAlignment="1">
      <alignment horizontal="right" vertical="center" wrapText="1"/>
    </xf>
    <xf numFmtId="173" fontId="17" fillId="18" borderId="22" xfId="0" applyNumberFormat="1" applyFont="1" applyFill="1" applyBorder="1"/>
    <xf numFmtId="175" fontId="17" fillId="18" borderId="60" xfId="0" applyNumberFormat="1" applyFont="1" applyFill="1" applyBorder="1" applyAlignment="1">
      <alignment horizontal="center" wrapText="1"/>
    </xf>
    <xf numFmtId="37" fontId="17" fillId="18" borderId="64" xfId="0" applyNumberFormat="1" applyFont="1" applyFill="1" applyBorder="1"/>
    <xf numFmtId="175" fontId="53" fillId="17" borderId="60" xfId="0" applyNumberFormat="1" applyFont="1" applyFill="1" applyBorder="1" applyAlignment="1">
      <alignment horizontal="center"/>
    </xf>
    <xf numFmtId="175" fontId="53" fillId="18" borderId="60" xfId="0" applyNumberFormat="1" applyFont="1" applyFill="1" applyBorder="1" applyAlignment="1">
      <alignment horizontal="center"/>
    </xf>
    <xf numFmtId="3" fontId="17" fillId="18" borderId="67" xfId="0" applyNumberFormat="1" applyFont="1" applyFill="1" applyBorder="1" applyAlignment="1">
      <alignment horizontal="right"/>
    </xf>
    <xf numFmtId="175" fontId="17" fillId="18" borderId="60" xfId="0" applyNumberFormat="1" applyFont="1" applyFill="1" applyBorder="1" applyAlignment="1">
      <alignment horizontal="center"/>
    </xf>
    <xf numFmtId="3" fontId="17" fillId="18" borderId="67" xfId="201" applyNumberFormat="1" applyFont="1" applyFill="1" applyBorder="1" applyAlignment="1">
      <alignment horizontal="right"/>
    </xf>
    <xf numFmtId="3" fontId="17" fillId="17" borderId="67" xfId="0" applyNumberFormat="1" applyFont="1" applyFill="1" applyBorder="1" applyAlignment="1">
      <alignment horizontal="right"/>
    </xf>
    <xf numFmtId="175" fontId="17" fillId="17" borderId="60" xfId="0" applyNumberFormat="1" applyFont="1" applyFill="1" applyBorder="1" applyAlignment="1">
      <alignment horizontal="center"/>
    </xf>
    <xf numFmtId="3" fontId="17" fillId="17" borderId="67" xfId="201" applyNumberFormat="1" applyFont="1" applyFill="1" applyBorder="1" applyAlignment="1">
      <alignment horizontal="right"/>
    </xf>
    <xf numFmtId="175" fontId="44" fillId="17" borderId="60" xfId="0" applyNumberFormat="1" applyFont="1" applyFill="1" applyBorder="1" applyAlignment="1">
      <alignment horizontal="center"/>
    </xf>
    <xf numFmtId="3" fontId="75" fillId="18" borderId="67" xfId="0" applyNumberFormat="1" applyFont="1" applyFill="1" applyBorder="1" applyAlignment="1">
      <alignment horizontal="right" vertical="center"/>
    </xf>
    <xf numFmtId="175" fontId="75" fillId="18" borderId="60" xfId="0" applyNumberFormat="1" applyFont="1" applyFill="1" applyBorder="1" applyAlignment="1">
      <alignment horizontal="center" vertical="center"/>
    </xf>
    <xf numFmtId="175" fontId="44" fillId="18" borderId="60" xfId="0" applyNumberFormat="1" applyFont="1" applyFill="1" applyBorder="1" applyAlignment="1">
      <alignment horizontal="center"/>
    </xf>
    <xf numFmtId="3" fontId="75" fillId="17" borderId="67" xfId="0" applyNumberFormat="1" applyFont="1" applyFill="1" applyBorder="1" applyAlignment="1">
      <alignment horizontal="right" vertical="center"/>
    </xf>
    <xf numFmtId="173" fontId="17" fillId="18" borderId="31" xfId="0" applyNumberFormat="1" applyFont="1" applyFill="1" applyBorder="1"/>
    <xf numFmtId="173" fontId="17" fillId="17" borderId="18" xfId="0" applyNumberFormat="1" applyFont="1" applyFill="1" applyBorder="1"/>
    <xf numFmtId="3" fontId="17" fillId="18" borderId="68" xfId="0" applyNumberFormat="1" applyFont="1" applyFill="1" applyBorder="1" applyAlignment="1">
      <alignment horizontal="right" vertical="center" wrapText="1"/>
    </xf>
    <xf numFmtId="3" fontId="17" fillId="18" borderId="73" xfId="0" applyNumberFormat="1" applyFont="1" applyFill="1" applyBorder="1" applyAlignment="1">
      <alignment horizontal="right" vertical="center" wrapText="1"/>
    </xf>
    <xf numFmtId="173" fontId="17" fillId="18" borderId="9" xfId="0" applyNumberFormat="1" applyFont="1" applyFill="1" applyBorder="1"/>
    <xf numFmtId="37" fontId="17" fillId="18" borderId="69" xfId="0" applyNumberFormat="1" applyFont="1" applyFill="1" applyBorder="1"/>
    <xf numFmtId="0" fontId="43" fillId="17" borderId="1" xfId="0" applyFont="1" applyFill="1" applyAlignment="1">
      <alignment horizontal="center"/>
    </xf>
    <xf numFmtId="0" fontId="43" fillId="18" borderId="1" xfId="0" applyFont="1" applyFill="1" applyAlignment="1">
      <alignment horizontal="center"/>
    </xf>
    <xf numFmtId="0" fontId="54" fillId="0" borderId="1" xfId="0" applyFont="1"/>
    <xf numFmtId="167" fontId="54" fillId="0" borderId="1" xfId="0" applyNumberFormat="1" applyFont="1"/>
    <xf numFmtId="0" fontId="17" fillId="0" borderId="1" xfId="0" applyFont="1"/>
    <xf numFmtId="0" fontId="17" fillId="0" borderId="69" xfId="0" applyFont="1" applyBorder="1" applyAlignment="1">
      <alignment horizontal="center"/>
    </xf>
    <xf numFmtId="0" fontId="17" fillId="0" borderId="69" xfId="0" applyFont="1" applyBorder="1" applyProtection="1">
      <protection locked="0"/>
    </xf>
    <xf numFmtId="0" fontId="17" fillId="0" borderId="69" xfId="0" applyFont="1" applyBorder="1"/>
    <xf numFmtId="0" fontId="16" fillId="0" borderId="29" xfId="0" applyFont="1" applyBorder="1" applyAlignment="1">
      <alignment horizontal="center"/>
    </xf>
    <xf numFmtId="175" fontId="14" fillId="0" borderId="28" xfId="0" applyNumberFormat="1" applyFont="1" applyBorder="1" applyAlignment="1">
      <alignment horizontal="center"/>
    </xf>
    <xf numFmtId="0" fontId="41" fillId="0" borderId="32" xfId="0" applyFont="1" applyBorder="1"/>
    <xf numFmtId="0" fontId="21" fillId="0" borderId="32" xfId="0" applyFont="1" applyBorder="1"/>
    <xf numFmtId="175" fontId="41" fillId="0" borderId="31" xfId="0" applyNumberFormat="1" applyFont="1" applyBorder="1" applyAlignment="1">
      <alignment horizontal="center"/>
    </xf>
    <xf numFmtId="175" fontId="14" fillId="0" borderId="31" xfId="0" applyNumberFormat="1" applyFont="1" applyBorder="1" applyAlignment="1">
      <alignment horizontal="center"/>
    </xf>
    <xf numFmtId="165" fontId="16" fillId="0" borderId="32" xfId="0" applyNumberFormat="1" applyFont="1" applyBorder="1" applyAlignment="1">
      <alignment horizontal="center"/>
    </xf>
    <xf numFmtId="0" fontId="14" fillId="0" borderId="56" xfId="0" applyFont="1" applyBorder="1" applyAlignment="1">
      <alignment horizontal="fill"/>
    </xf>
    <xf numFmtId="175" fontId="14" fillId="0" borderId="34" xfId="0" applyNumberFormat="1" applyFont="1" applyBorder="1" applyAlignment="1">
      <alignment horizontal="center"/>
    </xf>
    <xf numFmtId="3" fontId="53" fillId="18" borderId="67" xfId="0" applyNumberFormat="1" applyFont="1" applyFill="1" applyBorder="1" applyAlignment="1">
      <alignment horizontal="right" vertical="center"/>
    </xf>
    <xf numFmtId="0" fontId="17" fillId="18" borderId="63" xfId="0" applyFont="1" applyFill="1" applyBorder="1"/>
    <xf numFmtId="0" fontId="17" fillId="17" borderId="40" xfId="0" applyFont="1" applyFill="1" applyBorder="1" applyAlignment="1" applyProtection="1">
      <alignment horizontal="center"/>
      <protection locked="0"/>
    </xf>
    <xf numFmtId="0" fontId="17" fillId="17" borderId="63" xfId="0" applyFont="1" applyFill="1" applyBorder="1"/>
    <xf numFmtId="0" fontId="17" fillId="17" borderId="39" xfId="0" applyFont="1" applyFill="1" applyBorder="1" applyAlignment="1" applyProtection="1">
      <alignment horizontal="center"/>
      <protection locked="0"/>
    </xf>
    <xf numFmtId="167" fontId="17" fillId="17" borderId="9" xfId="0" applyNumberFormat="1" applyFont="1" applyFill="1" applyBorder="1"/>
    <xf numFmtId="1" fontId="17" fillId="17" borderId="41" xfId="0" applyNumberFormat="1" applyFont="1" applyFill="1" applyBorder="1"/>
    <xf numFmtId="173" fontId="17" fillId="18" borderId="69" xfId="0" applyNumberFormat="1" applyFont="1" applyFill="1" applyBorder="1"/>
    <xf numFmtId="173" fontId="17" fillId="18" borderId="19" xfId="0" applyNumberFormat="1" applyFont="1" applyFill="1" applyBorder="1"/>
    <xf numFmtId="167" fontId="52" fillId="0" borderId="64" xfId="0" applyNumberFormat="1" applyFont="1" applyBorder="1" applyProtection="1">
      <protection locked="0"/>
    </xf>
  </cellXfs>
  <cellStyles count="217">
    <cellStyle name="20% - Accent1" xfId="1" builtinId="30" customBuiltin="1"/>
    <cellStyle name="20% - Accent1 2" xfId="44" xr:uid="{00000000-0005-0000-0000-000001000000}"/>
    <cellStyle name="20% - Accent1 2 2" xfId="128" xr:uid="{00000000-0005-0000-0000-000002000000}"/>
    <cellStyle name="20% - Accent1 3" xfId="45" xr:uid="{00000000-0005-0000-0000-000003000000}"/>
    <cellStyle name="20% - Accent1 3 2" xfId="129" xr:uid="{00000000-0005-0000-0000-000004000000}"/>
    <cellStyle name="20% - Accent2" xfId="2" builtinId="34" customBuiltin="1"/>
    <cellStyle name="20% - Accent2 2" xfId="46" xr:uid="{00000000-0005-0000-0000-000006000000}"/>
    <cellStyle name="20% - Accent2 2 2" xfId="130" xr:uid="{00000000-0005-0000-0000-000007000000}"/>
    <cellStyle name="20% - Accent2 3" xfId="47" xr:uid="{00000000-0005-0000-0000-000008000000}"/>
    <cellStyle name="20% - Accent2 3 2" xfId="131" xr:uid="{00000000-0005-0000-0000-000009000000}"/>
    <cellStyle name="20% - Accent3" xfId="3" builtinId="38" customBuiltin="1"/>
    <cellStyle name="20% - Accent3 2" xfId="48" xr:uid="{00000000-0005-0000-0000-00000B000000}"/>
    <cellStyle name="20% - Accent3 2 2" xfId="132" xr:uid="{00000000-0005-0000-0000-00000C000000}"/>
    <cellStyle name="20% - Accent3 3" xfId="49" xr:uid="{00000000-0005-0000-0000-00000D000000}"/>
    <cellStyle name="20% - Accent3 3 2" xfId="133" xr:uid="{00000000-0005-0000-0000-00000E000000}"/>
    <cellStyle name="20% - Accent4" xfId="4" builtinId="42" customBuiltin="1"/>
    <cellStyle name="20% - Accent4 2" xfId="50" xr:uid="{00000000-0005-0000-0000-000010000000}"/>
    <cellStyle name="20% - Accent4 2 2" xfId="134" xr:uid="{00000000-0005-0000-0000-000011000000}"/>
    <cellStyle name="20% - Accent4 3" xfId="51" xr:uid="{00000000-0005-0000-0000-000012000000}"/>
    <cellStyle name="20% - Accent4 3 2" xfId="135" xr:uid="{00000000-0005-0000-0000-000013000000}"/>
    <cellStyle name="20% - Accent5" xfId="5" builtinId="46" customBuiltin="1"/>
    <cellStyle name="20% - Accent5 2" xfId="52" xr:uid="{00000000-0005-0000-0000-000015000000}"/>
    <cellStyle name="20% - Accent5 2 2" xfId="136" xr:uid="{00000000-0005-0000-0000-000016000000}"/>
    <cellStyle name="20% - Accent5 3" xfId="53" xr:uid="{00000000-0005-0000-0000-000017000000}"/>
    <cellStyle name="20% - Accent5 3 2" xfId="137" xr:uid="{00000000-0005-0000-0000-000018000000}"/>
    <cellStyle name="20% - Accent6" xfId="6" builtinId="50" customBuiltin="1"/>
    <cellStyle name="20% - Accent6 2" xfId="54" xr:uid="{00000000-0005-0000-0000-00001A000000}"/>
    <cellStyle name="20% - Accent6 2 2" xfId="138" xr:uid="{00000000-0005-0000-0000-00001B000000}"/>
    <cellStyle name="20% - Accent6 3" xfId="55" xr:uid="{00000000-0005-0000-0000-00001C000000}"/>
    <cellStyle name="20% - Accent6 3 2" xfId="139" xr:uid="{00000000-0005-0000-0000-00001D000000}"/>
    <cellStyle name="40% - Accent1" xfId="7" builtinId="31" customBuiltin="1"/>
    <cellStyle name="40% - Accent1 2" xfId="56" xr:uid="{00000000-0005-0000-0000-00001F000000}"/>
    <cellStyle name="40% - Accent1 2 2" xfId="140" xr:uid="{00000000-0005-0000-0000-000020000000}"/>
    <cellStyle name="40% - Accent1 3" xfId="57" xr:uid="{00000000-0005-0000-0000-000021000000}"/>
    <cellStyle name="40% - Accent1 3 2" xfId="141" xr:uid="{00000000-0005-0000-0000-000022000000}"/>
    <cellStyle name="40% - Accent2" xfId="8" builtinId="35" customBuiltin="1"/>
    <cellStyle name="40% - Accent2 2" xfId="58" xr:uid="{00000000-0005-0000-0000-000024000000}"/>
    <cellStyle name="40% - Accent2 2 2" xfId="142" xr:uid="{00000000-0005-0000-0000-000025000000}"/>
    <cellStyle name="40% - Accent2 3" xfId="59" xr:uid="{00000000-0005-0000-0000-000026000000}"/>
    <cellStyle name="40% - Accent2 3 2" xfId="143" xr:uid="{00000000-0005-0000-0000-000027000000}"/>
    <cellStyle name="40% - Accent3" xfId="9" builtinId="39" customBuiltin="1"/>
    <cellStyle name="40% - Accent3 2" xfId="60" xr:uid="{00000000-0005-0000-0000-000029000000}"/>
    <cellStyle name="40% - Accent3 2 2" xfId="144" xr:uid="{00000000-0005-0000-0000-00002A000000}"/>
    <cellStyle name="40% - Accent3 3" xfId="61" xr:uid="{00000000-0005-0000-0000-00002B000000}"/>
    <cellStyle name="40% - Accent3 3 2" xfId="145" xr:uid="{00000000-0005-0000-0000-00002C000000}"/>
    <cellStyle name="40% - Accent4" xfId="10" builtinId="43" customBuiltin="1"/>
    <cellStyle name="40% - Accent4 2" xfId="62" xr:uid="{00000000-0005-0000-0000-00002E000000}"/>
    <cellStyle name="40% - Accent4 2 2" xfId="146" xr:uid="{00000000-0005-0000-0000-00002F000000}"/>
    <cellStyle name="40% - Accent4 3" xfId="63" xr:uid="{00000000-0005-0000-0000-000030000000}"/>
    <cellStyle name="40% - Accent4 3 2" xfId="147" xr:uid="{00000000-0005-0000-0000-000031000000}"/>
    <cellStyle name="40% - Accent5" xfId="11" builtinId="47" customBuiltin="1"/>
    <cellStyle name="40% - Accent5 2" xfId="64" xr:uid="{00000000-0005-0000-0000-000033000000}"/>
    <cellStyle name="40% - Accent5 2 2" xfId="148" xr:uid="{00000000-0005-0000-0000-000034000000}"/>
    <cellStyle name="40% - Accent5 3" xfId="65" xr:uid="{00000000-0005-0000-0000-000035000000}"/>
    <cellStyle name="40% - Accent5 3 2" xfId="149" xr:uid="{00000000-0005-0000-0000-000036000000}"/>
    <cellStyle name="40% - Accent6" xfId="12" builtinId="51" customBuiltin="1"/>
    <cellStyle name="40% - Accent6 2" xfId="66" xr:uid="{00000000-0005-0000-0000-000038000000}"/>
    <cellStyle name="40% - Accent6 2 2" xfId="150" xr:uid="{00000000-0005-0000-0000-000039000000}"/>
    <cellStyle name="40% - Accent6 3" xfId="67" xr:uid="{00000000-0005-0000-0000-00003A000000}"/>
    <cellStyle name="40% - Accent6 3 2" xfId="151" xr:uid="{00000000-0005-0000-0000-00003B000000}"/>
    <cellStyle name="60% - Accent1" xfId="13" builtinId="32" customBuiltin="1"/>
    <cellStyle name="60% - Accent1 2" xfId="68" xr:uid="{00000000-0005-0000-0000-00003D000000}"/>
    <cellStyle name="60% - Accent1 3" xfId="69" xr:uid="{00000000-0005-0000-0000-00003E000000}"/>
    <cellStyle name="60% - Accent1 3 2" xfId="153" xr:uid="{00000000-0005-0000-0000-00003F000000}"/>
    <cellStyle name="60% - Accent1 3 3" xfId="152" xr:uid="{00000000-0005-0000-0000-000040000000}"/>
    <cellStyle name="60% - Accent2" xfId="14" builtinId="36" customBuiltin="1"/>
    <cellStyle name="60% - Accent2 2" xfId="70" xr:uid="{00000000-0005-0000-0000-000042000000}"/>
    <cellStyle name="60% - Accent2 3" xfId="71" xr:uid="{00000000-0005-0000-0000-000043000000}"/>
    <cellStyle name="60% - Accent2 3 2" xfId="155" xr:uid="{00000000-0005-0000-0000-000044000000}"/>
    <cellStyle name="60% - Accent2 3 3" xfId="154" xr:uid="{00000000-0005-0000-0000-000045000000}"/>
    <cellStyle name="60% - Accent3" xfId="15" builtinId="40" customBuiltin="1"/>
    <cellStyle name="60% - Accent3 2" xfId="72" xr:uid="{00000000-0005-0000-0000-000047000000}"/>
    <cellStyle name="60% - Accent3 3" xfId="73" xr:uid="{00000000-0005-0000-0000-000048000000}"/>
    <cellStyle name="60% - Accent3 3 2" xfId="157" xr:uid="{00000000-0005-0000-0000-000049000000}"/>
    <cellStyle name="60% - Accent3 3 3" xfId="156" xr:uid="{00000000-0005-0000-0000-00004A000000}"/>
    <cellStyle name="60% - Accent4" xfId="16" builtinId="44" customBuiltin="1"/>
    <cellStyle name="60% - Accent4 2" xfId="74" xr:uid="{00000000-0005-0000-0000-00004C000000}"/>
    <cellStyle name="60% - Accent4 3" xfId="75" xr:uid="{00000000-0005-0000-0000-00004D000000}"/>
    <cellStyle name="60% - Accent4 3 2" xfId="159" xr:uid="{00000000-0005-0000-0000-00004E000000}"/>
    <cellStyle name="60% - Accent4 3 3" xfId="158" xr:uid="{00000000-0005-0000-0000-00004F000000}"/>
    <cellStyle name="60% - Accent5" xfId="17" builtinId="48" customBuiltin="1"/>
    <cellStyle name="60% - Accent5 2" xfId="76" xr:uid="{00000000-0005-0000-0000-000051000000}"/>
    <cellStyle name="60% - Accent5 3" xfId="77" xr:uid="{00000000-0005-0000-0000-000052000000}"/>
    <cellStyle name="60% - Accent5 3 2" xfId="161" xr:uid="{00000000-0005-0000-0000-000053000000}"/>
    <cellStyle name="60% - Accent5 3 3" xfId="160" xr:uid="{00000000-0005-0000-0000-000054000000}"/>
    <cellStyle name="60% - Accent6" xfId="18" builtinId="52" customBuiltin="1"/>
    <cellStyle name="60% - Accent6 2" xfId="78" xr:uid="{00000000-0005-0000-0000-000056000000}"/>
    <cellStyle name="60% - Accent6 3" xfId="79" xr:uid="{00000000-0005-0000-0000-000057000000}"/>
    <cellStyle name="60% - Accent6 3 2" xfId="163" xr:uid="{00000000-0005-0000-0000-000058000000}"/>
    <cellStyle name="60% - Accent6 3 3" xfId="162" xr:uid="{00000000-0005-0000-0000-000059000000}"/>
    <cellStyle name="Accent1" xfId="19" builtinId="29" customBuiltin="1"/>
    <cellStyle name="Accent1 2" xfId="80" xr:uid="{00000000-0005-0000-0000-00005B000000}"/>
    <cellStyle name="Accent1 3" xfId="81" xr:uid="{00000000-0005-0000-0000-00005C000000}"/>
    <cellStyle name="Accent1 3 2" xfId="165" xr:uid="{00000000-0005-0000-0000-00005D000000}"/>
    <cellStyle name="Accent1 3 3" xfId="164" xr:uid="{00000000-0005-0000-0000-00005E000000}"/>
    <cellStyle name="Accent2" xfId="20" builtinId="33" customBuiltin="1"/>
    <cellStyle name="Accent2 2" xfId="82" xr:uid="{00000000-0005-0000-0000-000060000000}"/>
    <cellStyle name="Accent2 3" xfId="83" xr:uid="{00000000-0005-0000-0000-000061000000}"/>
    <cellStyle name="Accent2 3 2" xfId="167" xr:uid="{00000000-0005-0000-0000-000062000000}"/>
    <cellStyle name="Accent2 3 3" xfId="166" xr:uid="{00000000-0005-0000-0000-000063000000}"/>
    <cellStyle name="Accent3" xfId="21" builtinId="37" customBuiltin="1"/>
    <cellStyle name="Accent3 2" xfId="84" xr:uid="{00000000-0005-0000-0000-000065000000}"/>
    <cellStyle name="Accent3 3" xfId="85" xr:uid="{00000000-0005-0000-0000-000066000000}"/>
    <cellStyle name="Accent3 3 2" xfId="169" xr:uid="{00000000-0005-0000-0000-000067000000}"/>
    <cellStyle name="Accent3 3 3" xfId="168" xr:uid="{00000000-0005-0000-0000-000068000000}"/>
    <cellStyle name="Accent4" xfId="22" builtinId="41" customBuiltin="1"/>
    <cellStyle name="Accent4 2" xfId="86" xr:uid="{00000000-0005-0000-0000-00006A000000}"/>
    <cellStyle name="Accent4 3" xfId="87" xr:uid="{00000000-0005-0000-0000-00006B000000}"/>
    <cellStyle name="Accent4 3 2" xfId="171" xr:uid="{00000000-0005-0000-0000-00006C000000}"/>
    <cellStyle name="Accent4 3 3" xfId="170" xr:uid="{00000000-0005-0000-0000-00006D000000}"/>
    <cellStyle name="Accent5" xfId="23" builtinId="45" customBuiltin="1"/>
    <cellStyle name="Accent5 2" xfId="88" xr:uid="{00000000-0005-0000-0000-00006F000000}"/>
    <cellStyle name="Accent5 3" xfId="89" xr:uid="{00000000-0005-0000-0000-000070000000}"/>
    <cellStyle name="Accent5 3 2" xfId="173" xr:uid="{00000000-0005-0000-0000-000071000000}"/>
    <cellStyle name="Accent5 3 3" xfId="172" xr:uid="{00000000-0005-0000-0000-000072000000}"/>
    <cellStyle name="Accent6" xfId="24" builtinId="49" customBuiltin="1"/>
    <cellStyle name="Accent6 2" xfId="90" xr:uid="{00000000-0005-0000-0000-000074000000}"/>
    <cellStyle name="Accent6 3" xfId="91" xr:uid="{00000000-0005-0000-0000-000075000000}"/>
    <cellStyle name="Accent6 3 2" xfId="175" xr:uid="{00000000-0005-0000-0000-000076000000}"/>
    <cellStyle name="Accent6 3 3" xfId="174" xr:uid="{00000000-0005-0000-0000-000077000000}"/>
    <cellStyle name="Bad" xfId="25" builtinId="27" customBuiltin="1"/>
    <cellStyle name="Bad 2" xfId="92" xr:uid="{00000000-0005-0000-0000-000079000000}"/>
    <cellStyle name="Bad 3" xfId="93" xr:uid="{00000000-0005-0000-0000-00007A000000}"/>
    <cellStyle name="Bad 3 2" xfId="177" xr:uid="{00000000-0005-0000-0000-00007B000000}"/>
    <cellStyle name="Bad 3 3" xfId="176" xr:uid="{00000000-0005-0000-0000-00007C000000}"/>
    <cellStyle name="Calculation" xfId="26" builtinId="22" customBuiltin="1"/>
    <cellStyle name="Calculation 2" xfId="94" xr:uid="{00000000-0005-0000-0000-00007E000000}"/>
    <cellStyle name="Calculation 3" xfId="95" xr:uid="{00000000-0005-0000-0000-00007F000000}"/>
    <cellStyle name="Calculation 3 2" xfId="179" xr:uid="{00000000-0005-0000-0000-000080000000}"/>
    <cellStyle name="Calculation 3 3" xfId="178" xr:uid="{00000000-0005-0000-0000-000081000000}"/>
    <cellStyle name="Check Cell" xfId="27" builtinId="23" customBuiltin="1"/>
    <cellStyle name="Check Cell 2" xfId="96" xr:uid="{00000000-0005-0000-0000-000083000000}"/>
    <cellStyle name="Check Cell 3" xfId="97" xr:uid="{00000000-0005-0000-0000-000084000000}"/>
    <cellStyle name="Check Cell 3 2" xfId="181" xr:uid="{00000000-0005-0000-0000-000085000000}"/>
    <cellStyle name="Check Cell 3 3" xfId="180" xr:uid="{00000000-0005-0000-0000-000086000000}"/>
    <cellStyle name="Explanatory Text" xfId="28" builtinId="53" customBuiltin="1"/>
    <cellStyle name="Explanatory Text 2" xfId="98" xr:uid="{00000000-0005-0000-0000-000088000000}"/>
    <cellStyle name="Explanatory Text 3" xfId="99" xr:uid="{00000000-0005-0000-0000-000089000000}"/>
    <cellStyle name="Explanatory Text 3 2" xfId="183" xr:uid="{00000000-0005-0000-0000-00008A000000}"/>
    <cellStyle name="Explanatory Text 3 3" xfId="182" xr:uid="{00000000-0005-0000-0000-00008B000000}"/>
    <cellStyle name="Good" xfId="29" builtinId="26" customBuiltin="1"/>
    <cellStyle name="Good 2" xfId="100" xr:uid="{00000000-0005-0000-0000-00008D000000}"/>
    <cellStyle name="Good 3" xfId="101" xr:uid="{00000000-0005-0000-0000-00008E000000}"/>
    <cellStyle name="Good 3 2" xfId="185" xr:uid="{00000000-0005-0000-0000-00008F000000}"/>
    <cellStyle name="Good 3 3" xfId="184" xr:uid="{00000000-0005-0000-0000-000090000000}"/>
    <cellStyle name="Heading 1" xfId="30" builtinId="16" customBuiltin="1"/>
    <cellStyle name="Heading 1 2" xfId="102" xr:uid="{00000000-0005-0000-0000-000092000000}"/>
    <cellStyle name="Heading 1 3" xfId="103" xr:uid="{00000000-0005-0000-0000-000093000000}"/>
    <cellStyle name="Heading 1 3 2" xfId="187" xr:uid="{00000000-0005-0000-0000-000094000000}"/>
    <cellStyle name="Heading 1 3 3" xfId="186" xr:uid="{00000000-0005-0000-0000-000095000000}"/>
    <cellStyle name="Heading 2" xfId="31" builtinId="17" customBuiltin="1"/>
    <cellStyle name="Heading 2 2" xfId="104" xr:uid="{00000000-0005-0000-0000-000097000000}"/>
    <cellStyle name="Heading 2 3" xfId="105" xr:uid="{00000000-0005-0000-0000-000098000000}"/>
    <cellStyle name="Heading 2 3 2" xfId="189" xr:uid="{00000000-0005-0000-0000-000099000000}"/>
    <cellStyle name="Heading 2 3 3" xfId="188" xr:uid="{00000000-0005-0000-0000-00009A000000}"/>
    <cellStyle name="Heading 3" xfId="32" builtinId="18" customBuiltin="1"/>
    <cellStyle name="Heading 3 2" xfId="106" xr:uid="{00000000-0005-0000-0000-00009C000000}"/>
    <cellStyle name="Heading 3 3" xfId="107" xr:uid="{00000000-0005-0000-0000-00009D000000}"/>
    <cellStyle name="Heading 3 3 2" xfId="191" xr:uid="{00000000-0005-0000-0000-00009E000000}"/>
    <cellStyle name="Heading 3 3 3" xfId="190" xr:uid="{00000000-0005-0000-0000-00009F000000}"/>
    <cellStyle name="Heading 4" xfId="33" builtinId="19" customBuiltin="1"/>
    <cellStyle name="Heading 4 2" xfId="108" xr:uid="{00000000-0005-0000-0000-0000A1000000}"/>
    <cellStyle name="Heading 4 3" xfId="109" xr:uid="{00000000-0005-0000-0000-0000A2000000}"/>
    <cellStyle name="Heading 4 3 2" xfId="193" xr:uid="{00000000-0005-0000-0000-0000A3000000}"/>
    <cellStyle name="Heading 4 3 3" xfId="192" xr:uid="{00000000-0005-0000-0000-0000A4000000}"/>
    <cellStyle name="Input" xfId="34" builtinId="20" customBuiltin="1"/>
    <cellStyle name="Input 2" xfId="110" xr:uid="{00000000-0005-0000-0000-0000A6000000}"/>
    <cellStyle name="Input 3" xfId="111" xr:uid="{00000000-0005-0000-0000-0000A7000000}"/>
    <cellStyle name="Input 3 2" xfId="195" xr:uid="{00000000-0005-0000-0000-0000A8000000}"/>
    <cellStyle name="Input 3 3" xfId="194" xr:uid="{00000000-0005-0000-0000-0000A9000000}"/>
    <cellStyle name="Linked Cell" xfId="35" builtinId="24" customBuiltin="1"/>
    <cellStyle name="Linked Cell 2" xfId="112" xr:uid="{00000000-0005-0000-0000-0000AB000000}"/>
    <cellStyle name="Linked Cell 3" xfId="113" xr:uid="{00000000-0005-0000-0000-0000AC000000}"/>
    <cellStyle name="Linked Cell 3 2" xfId="197" xr:uid="{00000000-0005-0000-0000-0000AD000000}"/>
    <cellStyle name="Linked Cell 3 3" xfId="196" xr:uid="{00000000-0005-0000-0000-0000AE000000}"/>
    <cellStyle name="Neutral" xfId="36" builtinId="28" customBuiltin="1"/>
    <cellStyle name="Neutral 2" xfId="114" xr:uid="{00000000-0005-0000-0000-0000B0000000}"/>
    <cellStyle name="Neutral 3" xfId="115" xr:uid="{00000000-0005-0000-0000-0000B1000000}"/>
    <cellStyle name="Neutral 3 2" xfId="199" xr:uid="{00000000-0005-0000-0000-0000B2000000}"/>
    <cellStyle name="Neutral 3 3" xfId="198" xr:uid="{00000000-0005-0000-0000-0000B3000000}"/>
    <cellStyle name="Normal" xfId="0" builtinId="0"/>
    <cellStyle name="Normal 2" xfId="37" xr:uid="{00000000-0005-0000-0000-0000B5000000}"/>
    <cellStyle name="Normal 2 2" xfId="201" xr:uid="{00000000-0005-0000-0000-0000B6000000}"/>
    <cellStyle name="Normal 2 3" xfId="200" xr:uid="{00000000-0005-0000-0000-0000B7000000}"/>
    <cellStyle name="Normal 3" xfId="38" xr:uid="{00000000-0005-0000-0000-0000B8000000}"/>
    <cellStyle name="Normal 3 2" xfId="116" xr:uid="{00000000-0005-0000-0000-0000B9000000}"/>
    <cellStyle name="Normal 3 2 2" xfId="203" xr:uid="{00000000-0005-0000-0000-0000BA000000}"/>
    <cellStyle name="Normal 3 2 3" xfId="202" xr:uid="{00000000-0005-0000-0000-0000BB000000}"/>
    <cellStyle name="Normal 4" xfId="117" xr:uid="{00000000-0005-0000-0000-0000BC000000}"/>
    <cellStyle name="Normal 4 2" xfId="204" xr:uid="{00000000-0005-0000-0000-0000BD000000}"/>
    <cellStyle name="Normal 5" xfId="215" xr:uid="{00000000-0005-0000-0000-0000BE000000}"/>
    <cellStyle name="Normal 6" xfId="216" xr:uid="{00000000-0005-0000-0000-0000BF000000}"/>
    <cellStyle name="Note" xfId="39" builtinId="10" customBuiltin="1"/>
    <cellStyle name="Note 2" xfId="118" xr:uid="{00000000-0005-0000-0000-0000C1000000}"/>
    <cellStyle name="Note 2 2" xfId="205" xr:uid="{00000000-0005-0000-0000-0000C2000000}"/>
    <cellStyle name="Note 3" xfId="119" xr:uid="{00000000-0005-0000-0000-0000C3000000}"/>
    <cellStyle name="Note 3 2" xfId="206" xr:uid="{00000000-0005-0000-0000-0000C4000000}"/>
    <cellStyle name="Output" xfId="40" builtinId="21" customBuiltin="1"/>
    <cellStyle name="Output 2" xfId="120" xr:uid="{00000000-0005-0000-0000-0000C6000000}"/>
    <cellStyle name="Output 3" xfId="121" xr:uid="{00000000-0005-0000-0000-0000C7000000}"/>
    <cellStyle name="Output 3 2" xfId="208" xr:uid="{00000000-0005-0000-0000-0000C8000000}"/>
    <cellStyle name="Output 3 3" xfId="207" xr:uid="{00000000-0005-0000-0000-0000C9000000}"/>
    <cellStyle name="Title" xfId="41" builtinId="15" customBuiltin="1"/>
    <cellStyle name="Title 2" xfId="122" xr:uid="{00000000-0005-0000-0000-0000CB000000}"/>
    <cellStyle name="Title 3" xfId="123" xr:uid="{00000000-0005-0000-0000-0000CC000000}"/>
    <cellStyle name="Title 3 2" xfId="210" xr:uid="{00000000-0005-0000-0000-0000CD000000}"/>
    <cellStyle name="Title 3 3" xfId="209" xr:uid="{00000000-0005-0000-0000-0000CE000000}"/>
    <cellStyle name="Total" xfId="42" builtinId="25" customBuiltin="1"/>
    <cellStyle name="Total 2" xfId="124" xr:uid="{00000000-0005-0000-0000-0000D0000000}"/>
    <cellStyle name="Total 3" xfId="125" xr:uid="{00000000-0005-0000-0000-0000D1000000}"/>
    <cellStyle name="Total 3 2" xfId="212" xr:uid="{00000000-0005-0000-0000-0000D2000000}"/>
    <cellStyle name="Total 3 3" xfId="211" xr:uid="{00000000-0005-0000-0000-0000D3000000}"/>
    <cellStyle name="Warning Text" xfId="43" builtinId="11" customBuiltin="1"/>
    <cellStyle name="Warning Text 2" xfId="126" xr:uid="{00000000-0005-0000-0000-0000D5000000}"/>
    <cellStyle name="Warning Text 3" xfId="127" xr:uid="{00000000-0005-0000-0000-0000D6000000}"/>
    <cellStyle name="Warning Text 3 2" xfId="214" xr:uid="{00000000-0005-0000-0000-0000D7000000}"/>
    <cellStyle name="Warning Text 3 3" xfId="213" xr:uid="{00000000-0005-0000-0000-0000D8000000}"/>
  </cellStyles>
  <dxfs count="0"/>
  <tableStyles count="0" defaultTableStyle="TableStyleMedium9" defaultPivotStyle="PivotStyleLight16"/>
  <colors>
    <mruColors>
      <color rgb="FFFF66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151120</xdr:rowOff>
    </xdr:from>
    <xdr:to>
      <xdr:col>1</xdr:col>
      <xdr:colOff>855133</xdr:colOff>
      <xdr:row>5</xdr:row>
      <xdr:rowOff>2994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F0BC1E-C42B-759E-3CA1-8F8AA88E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54320"/>
          <a:ext cx="1312333" cy="1599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BP8243"/>
  <sheetViews>
    <sheetView tabSelected="1" defaultGridColor="0" view="pageBreakPreview" colorId="22" zoomScale="75" zoomScaleNormal="100" zoomScaleSheetLayoutView="75" workbookViewId="0">
      <selection activeCell="C6" sqref="C6"/>
    </sheetView>
  </sheetViews>
  <sheetFormatPr defaultColWidth="9.53515625" defaultRowHeight="15.5" x14ac:dyDescent="0.35"/>
  <cols>
    <col min="1" max="1" width="9.53515625" style="113" bestFit="1" customWidth="1"/>
    <col min="2" max="2" width="16.921875" style="125" customWidth="1"/>
    <col min="3" max="3" width="35.3046875" style="21" customWidth="1"/>
    <col min="4" max="4" width="55.765625" style="21" customWidth="1"/>
    <col min="5" max="5" width="9" style="21" customWidth="1"/>
    <col min="6" max="6" width="14.3828125" style="113" customWidth="1"/>
    <col min="7" max="7" width="7.07421875" style="21" customWidth="1"/>
    <col min="8" max="8" width="13" style="21" customWidth="1"/>
    <col min="9" max="9" width="10.07421875" style="411" customWidth="1"/>
    <col min="10" max="10" width="11.765625" style="412" customWidth="1"/>
    <col min="11" max="11" width="12.3046875" style="21" customWidth="1"/>
    <col min="12" max="12" width="11.765625" style="422" customWidth="1"/>
    <col min="13" max="13" width="11.07421875" style="21" customWidth="1"/>
    <col min="14" max="14" width="15.765625" style="21" customWidth="1"/>
    <col min="15" max="15" width="12.07421875" style="21" customWidth="1"/>
    <col min="16" max="16" width="13.921875" style="21" customWidth="1"/>
    <col min="17" max="17" width="14" style="21" bestFit="1" customWidth="1"/>
    <col min="18" max="18" width="16.23046875" style="21" customWidth="1"/>
    <col min="19" max="19" width="18.53515625" style="21" customWidth="1"/>
    <col min="20" max="20" width="10.3828125" style="125" bestFit="1" customWidth="1"/>
    <col min="21" max="21" width="15.84375" style="162" customWidth="1"/>
    <col min="22" max="40" width="9.53515625" style="21"/>
    <col min="41" max="41" width="3.53515625" style="21" customWidth="1"/>
    <col min="42" max="42" width="35.53515625" style="21" customWidth="1"/>
    <col min="43" max="43" width="12.53515625" style="21" customWidth="1"/>
    <col min="44" max="46" width="10.53515625" style="21" customWidth="1"/>
    <col min="47" max="47" width="12.53515625" style="21" customWidth="1"/>
    <col min="48" max="48" width="11.53515625" style="21" customWidth="1"/>
    <col min="49" max="53" width="10.53515625" style="21" customWidth="1"/>
    <col min="54" max="56" width="9.53515625" style="21"/>
    <col min="57" max="57" width="10.53515625" style="21" customWidth="1"/>
    <col min="58" max="58" width="9.53515625" style="21"/>
    <col min="59" max="59" width="10.53515625" style="21" customWidth="1"/>
    <col min="60" max="60" width="9.53515625" style="21"/>
    <col min="61" max="61" width="10.53515625" style="21" customWidth="1"/>
    <col min="62" max="62" width="9.53515625" style="21"/>
    <col min="63" max="63" width="10.53515625" style="21" customWidth="1"/>
    <col min="64" max="64" width="9.53515625" style="21"/>
    <col min="65" max="65" width="10.53515625" style="21" customWidth="1"/>
    <col min="66" max="68" width="9.53515625" style="21"/>
  </cols>
  <sheetData>
    <row r="1" spans="1:68" ht="16" thickTop="1" x14ac:dyDescent="0.35">
      <c r="B1" s="37"/>
      <c r="C1" s="5"/>
      <c r="D1" s="5"/>
      <c r="E1" s="5"/>
      <c r="F1" s="38"/>
      <c r="G1" s="5"/>
      <c r="H1" s="5"/>
      <c r="I1" s="396"/>
      <c r="J1" s="397"/>
      <c r="K1" s="5"/>
      <c r="L1" s="416"/>
      <c r="M1" s="5"/>
      <c r="N1" s="5"/>
      <c r="O1" s="5"/>
      <c r="P1" s="5"/>
      <c r="Q1" s="5"/>
      <c r="R1" s="5"/>
      <c r="S1" s="5"/>
      <c r="T1" s="37"/>
      <c r="U1" s="328"/>
    </row>
    <row r="2" spans="1:68" s="390" customFormat="1" ht="42.65" customHeight="1" x14ac:dyDescent="0.7">
      <c r="A2" s="381"/>
      <c r="B2" s="40"/>
      <c r="C2" s="383" t="s">
        <v>0</v>
      </c>
      <c r="D2" s="384"/>
      <c r="E2" s="384"/>
      <c r="F2" s="385"/>
      <c r="G2" s="386"/>
      <c r="H2" s="387"/>
      <c r="I2" s="398"/>
      <c r="J2" s="399"/>
      <c r="K2" s="384"/>
      <c r="L2" s="417"/>
      <c r="M2" s="384"/>
      <c r="N2" s="384"/>
      <c r="O2" s="384"/>
      <c r="P2" s="384"/>
      <c r="Q2" s="384"/>
      <c r="R2" s="384"/>
      <c r="S2" s="42"/>
      <c r="T2" s="382"/>
      <c r="U2" s="388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389"/>
      <c r="BC2" s="389"/>
      <c r="BD2" s="389"/>
      <c r="BE2" s="389"/>
      <c r="BF2" s="389"/>
      <c r="BG2" s="389"/>
      <c r="BH2" s="389"/>
      <c r="BI2" s="389"/>
      <c r="BJ2" s="389"/>
      <c r="BK2" s="389"/>
      <c r="BL2" s="389"/>
      <c r="BM2" s="389"/>
      <c r="BN2" s="389"/>
      <c r="BO2" s="389"/>
      <c r="BP2" s="389"/>
    </row>
    <row r="3" spans="1:68" s="390" customFormat="1" ht="27" customHeight="1" x14ac:dyDescent="0.6">
      <c r="A3" s="381"/>
      <c r="B3" s="391"/>
      <c r="C3" s="384"/>
      <c r="D3" s="384"/>
      <c r="E3" s="384"/>
      <c r="F3" s="385"/>
      <c r="G3" s="386"/>
      <c r="H3" s="387"/>
      <c r="I3" s="398"/>
      <c r="J3" s="399"/>
      <c r="K3" s="384"/>
      <c r="L3" s="417"/>
      <c r="M3" s="384"/>
      <c r="N3" s="384"/>
      <c r="O3" s="384"/>
      <c r="P3" s="384"/>
      <c r="Q3" s="384"/>
      <c r="R3" s="384"/>
      <c r="S3" s="42"/>
      <c r="T3" s="382"/>
      <c r="U3" s="388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389"/>
      <c r="BC3" s="389"/>
      <c r="BD3" s="389"/>
      <c r="BE3" s="389"/>
      <c r="BF3" s="389"/>
      <c r="BG3" s="389"/>
      <c r="BH3" s="389"/>
      <c r="BI3" s="389"/>
      <c r="BJ3" s="389"/>
      <c r="BK3" s="389"/>
      <c r="BL3" s="389"/>
      <c r="BM3" s="389"/>
      <c r="BN3" s="389"/>
      <c r="BO3" s="389"/>
      <c r="BP3" s="389"/>
    </row>
    <row r="4" spans="1:68" s="390" customFormat="1" ht="23.25" customHeight="1" x14ac:dyDescent="0.5">
      <c r="A4" s="392"/>
      <c r="B4" s="382"/>
      <c r="C4" s="386"/>
      <c r="D4" s="384"/>
      <c r="E4" s="384"/>
      <c r="F4" s="385"/>
      <c r="G4" s="386"/>
      <c r="H4" s="384"/>
      <c r="I4" s="398"/>
      <c r="J4" s="399"/>
      <c r="K4" s="387"/>
      <c r="L4" s="417"/>
      <c r="M4" s="384"/>
      <c r="N4" s="384"/>
      <c r="O4" s="384"/>
      <c r="P4" s="384"/>
      <c r="Q4" s="384"/>
      <c r="R4" s="384"/>
      <c r="S4" s="42"/>
      <c r="T4" s="382"/>
      <c r="U4" s="388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389"/>
      <c r="BC4" s="389"/>
      <c r="BD4" s="389"/>
      <c r="BE4" s="389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</row>
    <row r="5" spans="1:68" ht="44.5" x14ac:dyDescent="0.85">
      <c r="A5" s="44"/>
      <c r="B5" s="380"/>
      <c r="C5" s="46" t="s">
        <v>519</v>
      </c>
      <c r="D5" s="7"/>
      <c r="E5" s="7"/>
      <c r="F5" s="379"/>
      <c r="G5" s="41"/>
      <c r="H5" s="7"/>
      <c r="I5" s="400"/>
      <c r="J5" s="401"/>
      <c r="K5" s="7"/>
      <c r="L5" s="418"/>
      <c r="M5" s="6"/>
      <c r="N5" s="6"/>
      <c r="O5" s="6"/>
      <c r="P5" s="6"/>
      <c r="Q5" s="7"/>
      <c r="R5" s="7"/>
      <c r="S5" s="47"/>
      <c r="T5" s="45"/>
      <c r="U5" s="326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</row>
    <row r="6" spans="1:68" ht="25" x14ac:dyDescent="0.5">
      <c r="A6" s="48"/>
      <c r="B6" s="39"/>
      <c r="C6" s="46" t="s">
        <v>497</v>
      </c>
      <c r="D6" s="6"/>
      <c r="E6" s="6"/>
      <c r="F6" s="40"/>
      <c r="G6" s="41"/>
      <c r="H6" s="6"/>
      <c r="I6" s="402"/>
      <c r="J6" s="403"/>
      <c r="K6" s="6"/>
      <c r="L6" s="418"/>
      <c r="M6" s="6"/>
      <c r="N6" s="6"/>
      <c r="O6" s="6"/>
      <c r="P6" s="6"/>
      <c r="Q6" s="41"/>
      <c r="R6" s="7"/>
      <c r="S6" s="47"/>
      <c r="T6" s="45"/>
      <c r="U6" s="326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</row>
    <row r="7" spans="1:68" ht="25.5" thickBot="1" x14ac:dyDescent="0.55000000000000004">
      <c r="A7" s="49"/>
      <c r="B7" s="50"/>
      <c r="C7" s="169" t="s">
        <v>515</v>
      </c>
      <c r="D7" s="9"/>
      <c r="E7" s="51"/>
      <c r="F7" s="51"/>
      <c r="G7" s="9"/>
      <c r="H7" s="9">
        <f t="shared" ref="H7" si="0">G7+1</f>
        <v>1</v>
      </c>
      <c r="I7" s="8"/>
      <c r="J7" s="404"/>
      <c r="K7" s="9"/>
      <c r="L7" s="419"/>
      <c r="M7" s="9">
        <f>L7+1</f>
        <v>1</v>
      </c>
      <c r="N7" s="9"/>
      <c r="O7" s="9">
        <f>M7+1</f>
        <v>2</v>
      </c>
      <c r="P7" s="9">
        <f>O7+1</f>
        <v>3</v>
      </c>
      <c r="Q7" s="9"/>
      <c r="R7" s="9"/>
      <c r="S7" s="9"/>
      <c r="T7" s="9"/>
      <c r="U7" s="327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</row>
    <row r="8" spans="1:68" ht="19.5" customHeight="1" thickTop="1" x14ac:dyDescent="0.4">
      <c r="A8" s="52"/>
      <c r="B8" s="53"/>
      <c r="C8" s="54"/>
      <c r="D8" s="54"/>
      <c r="E8" s="54"/>
      <c r="F8" s="55"/>
      <c r="G8" s="56"/>
      <c r="H8" s="54"/>
      <c r="I8" s="543"/>
      <c r="J8" s="56"/>
      <c r="K8" s="56"/>
      <c r="L8" s="544"/>
      <c r="M8" s="54"/>
      <c r="N8" s="456" t="s">
        <v>8</v>
      </c>
      <c r="O8" s="54"/>
      <c r="P8" s="54"/>
      <c r="Q8" s="54"/>
      <c r="R8" s="456" t="s">
        <v>2</v>
      </c>
      <c r="S8" s="54"/>
      <c r="T8" s="53"/>
      <c r="U8" s="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G8" s="57"/>
    </row>
    <row r="9" spans="1:68" ht="18.75" customHeight="1" x14ac:dyDescent="0.4">
      <c r="A9" s="58"/>
      <c r="B9" s="59"/>
      <c r="C9" s="60"/>
      <c r="D9" s="60"/>
      <c r="E9" s="60"/>
      <c r="F9" s="61"/>
      <c r="G9" s="62"/>
      <c r="H9" s="60"/>
      <c r="I9" s="63"/>
      <c r="J9" s="545"/>
      <c r="K9" s="546"/>
      <c r="L9" s="547"/>
      <c r="M9" s="60"/>
      <c r="N9" s="430" t="s">
        <v>1</v>
      </c>
      <c r="O9" s="155"/>
      <c r="P9" s="498"/>
      <c r="Q9" s="60"/>
      <c r="R9" s="457" t="s">
        <v>15</v>
      </c>
      <c r="S9" s="62"/>
      <c r="T9" s="59"/>
      <c r="U9" s="4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</row>
    <row r="10" spans="1:68" ht="18" x14ac:dyDescent="0.4">
      <c r="A10" s="64"/>
      <c r="B10" s="65"/>
      <c r="C10" s="60"/>
      <c r="D10" s="60"/>
      <c r="E10" s="60"/>
      <c r="F10" s="61"/>
      <c r="G10" s="62"/>
      <c r="H10" s="60"/>
      <c r="I10" s="63"/>
      <c r="J10" s="62"/>
      <c r="K10" s="546"/>
      <c r="L10" s="548"/>
      <c r="M10" s="60"/>
      <c r="N10" s="66" t="s">
        <v>3</v>
      </c>
      <c r="O10" s="60"/>
      <c r="P10" s="499"/>
      <c r="Q10" s="67" t="s">
        <v>2</v>
      </c>
      <c r="R10" s="61" t="s">
        <v>3</v>
      </c>
      <c r="S10" s="260" t="s">
        <v>2</v>
      </c>
      <c r="T10" s="68" t="s">
        <v>1</v>
      </c>
      <c r="U10" s="1" t="s">
        <v>493</v>
      </c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</row>
    <row r="11" spans="1:68" ht="18" x14ac:dyDescent="0.4">
      <c r="A11" s="64" t="s">
        <v>6</v>
      </c>
      <c r="B11" s="63" t="s">
        <v>7</v>
      </c>
      <c r="C11" s="60"/>
      <c r="D11" s="60"/>
      <c r="E11" s="60"/>
      <c r="F11" s="61" t="s">
        <v>493</v>
      </c>
      <c r="G11" s="62"/>
      <c r="H11" s="66" t="s">
        <v>9</v>
      </c>
      <c r="I11" s="63" t="s">
        <v>10</v>
      </c>
      <c r="J11" s="61" t="s">
        <v>1</v>
      </c>
      <c r="K11" s="61" t="s">
        <v>12</v>
      </c>
      <c r="L11" s="548" t="s">
        <v>13</v>
      </c>
      <c r="M11" s="260">
        <v>2026</v>
      </c>
      <c r="N11" s="66" t="s">
        <v>16</v>
      </c>
      <c r="O11" s="66" t="s">
        <v>14</v>
      </c>
      <c r="P11" s="66" t="s">
        <v>493</v>
      </c>
      <c r="Q11" s="66" t="s">
        <v>15</v>
      </c>
      <c r="R11" s="67" t="s">
        <v>16</v>
      </c>
      <c r="S11" s="459" t="s">
        <v>15</v>
      </c>
      <c r="T11" s="68" t="s">
        <v>18</v>
      </c>
      <c r="U11" s="1" t="s">
        <v>19</v>
      </c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</row>
    <row r="12" spans="1:68" ht="17.5" x14ac:dyDescent="0.35">
      <c r="A12" s="64" t="s">
        <v>13</v>
      </c>
      <c r="B12" s="63" t="s">
        <v>11</v>
      </c>
      <c r="C12" s="60"/>
      <c r="D12" s="60"/>
      <c r="E12" s="66" t="s">
        <v>21</v>
      </c>
      <c r="F12" s="61" t="s">
        <v>20</v>
      </c>
      <c r="G12" s="61" t="s">
        <v>22</v>
      </c>
      <c r="H12" s="66" t="s">
        <v>23</v>
      </c>
      <c r="I12" s="63" t="s">
        <v>24</v>
      </c>
      <c r="J12" s="61" t="s">
        <v>11</v>
      </c>
      <c r="K12" s="61" t="s">
        <v>25</v>
      </c>
      <c r="L12" s="548" t="s">
        <v>26</v>
      </c>
      <c r="M12" s="66" t="s">
        <v>19</v>
      </c>
      <c r="N12" s="66" t="s">
        <v>29</v>
      </c>
      <c r="O12" s="66" t="s">
        <v>27</v>
      </c>
      <c r="P12" s="66" t="s">
        <v>28</v>
      </c>
      <c r="Q12" s="66" t="s">
        <v>19</v>
      </c>
      <c r="R12" s="66" t="s">
        <v>29</v>
      </c>
      <c r="S12" s="66" t="s">
        <v>13</v>
      </c>
      <c r="T12" s="63" t="s">
        <v>16</v>
      </c>
      <c r="U12" s="1" t="s">
        <v>16</v>
      </c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</row>
    <row r="13" spans="1:68" ht="17.5" x14ac:dyDescent="0.35">
      <c r="A13" s="64" t="s">
        <v>30</v>
      </c>
      <c r="B13" s="63" t="s">
        <v>31</v>
      </c>
      <c r="C13" s="66" t="s">
        <v>32</v>
      </c>
      <c r="D13" s="66" t="s">
        <v>33</v>
      </c>
      <c r="E13" s="66" t="s">
        <v>34</v>
      </c>
      <c r="F13" s="61" t="s">
        <v>34</v>
      </c>
      <c r="G13" s="61" t="s">
        <v>35</v>
      </c>
      <c r="H13" s="66" t="s">
        <v>36</v>
      </c>
      <c r="I13" s="63" t="s">
        <v>11</v>
      </c>
      <c r="J13" s="61" t="s">
        <v>37</v>
      </c>
      <c r="K13" s="61" t="s">
        <v>38</v>
      </c>
      <c r="L13" s="548" t="s">
        <v>38</v>
      </c>
      <c r="M13" s="66" t="s">
        <v>1</v>
      </c>
      <c r="N13" s="66" t="s">
        <v>40</v>
      </c>
      <c r="O13" s="66" t="s">
        <v>1</v>
      </c>
      <c r="P13" s="66" t="s">
        <v>1</v>
      </c>
      <c r="Q13" s="66" t="s">
        <v>1</v>
      </c>
      <c r="R13" s="66" t="s">
        <v>40</v>
      </c>
      <c r="S13" s="66" t="s">
        <v>39</v>
      </c>
      <c r="T13" s="68" t="s">
        <v>29</v>
      </c>
      <c r="U13" s="1" t="s">
        <v>29</v>
      </c>
      <c r="AO13" s="43"/>
      <c r="AP13" s="43"/>
      <c r="AQ13" s="43"/>
      <c r="AR13" s="43"/>
      <c r="AS13" s="43"/>
      <c r="AT13" s="43"/>
      <c r="AU13" s="43"/>
      <c r="AV13" s="43"/>
      <c r="AW13" s="43"/>
      <c r="AX13" s="69"/>
      <c r="AY13" s="69"/>
      <c r="AZ13" s="69"/>
      <c r="BA13" s="69"/>
      <c r="BB13" s="69"/>
      <c r="BC13" s="70"/>
    </row>
    <row r="14" spans="1:68" ht="14.9" customHeight="1" thickBot="1" x14ac:dyDescent="0.4">
      <c r="A14" s="71" t="s">
        <v>41</v>
      </c>
      <c r="B14" s="72" t="s">
        <v>41</v>
      </c>
      <c r="C14" s="73" t="s">
        <v>41</v>
      </c>
      <c r="D14" s="73" t="s">
        <v>41</v>
      </c>
      <c r="E14" s="73" t="s">
        <v>41</v>
      </c>
      <c r="F14" s="74" t="s">
        <v>41</v>
      </c>
      <c r="G14" s="75" t="s">
        <v>41</v>
      </c>
      <c r="H14" s="73" t="s">
        <v>41</v>
      </c>
      <c r="I14" s="549" t="s">
        <v>41</v>
      </c>
      <c r="J14" s="550"/>
      <c r="K14" s="75" t="s">
        <v>41</v>
      </c>
      <c r="L14" s="551"/>
      <c r="M14" s="73" t="s">
        <v>41</v>
      </c>
      <c r="N14" s="455"/>
      <c r="O14" s="73" t="s">
        <v>41</v>
      </c>
      <c r="P14" s="73" t="s">
        <v>41</v>
      </c>
      <c r="Q14" s="73" t="s">
        <v>41</v>
      </c>
      <c r="R14" s="73" t="s">
        <v>41</v>
      </c>
      <c r="S14" s="73" t="s">
        <v>41</v>
      </c>
      <c r="T14" s="72" t="s">
        <v>41</v>
      </c>
      <c r="U14" s="2" t="s">
        <v>41</v>
      </c>
      <c r="AO14" s="43"/>
      <c r="AP14" s="43"/>
      <c r="AQ14" s="43"/>
      <c r="AR14" s="43"/>
      <c r="AS14" s="43"/>
      <c r="AT14" s="43"/>
      <c r="AU14" s="43"/>
      <c r="AV14" s="43"/>
      <c r="AW14" s="43"/>
      <c r="AX14" s="69"/>
      <c r="AY14" s="69"/>
      <c r="AZ14" s="69"/>
      <c r="BA14" s="69"/>
      <c r="BB14" s="69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8" s="21" customFormat="1" ht="20.9" customHeight="1" thickTop="1" x14ac:dyDescent="0.4">
      <c r="A15" s="76">
        <v>1</v>
      </c>
      <c r="B15" s="77"/>
      <c r="C15" s="77" t="s">
        <v>42</v>
      </c>
      <c r="D15" s="78" t="s">
        <v>43</v>
      </c>
      <c r="E15" s="79" t="s">
        <v>45</v>
      </c>
      <c r="F15" s="80" t="s">
        <v>44</v>
      </c>
      <c r="G15" s="80" t="s">
        <v>46</v>
      </c>
      <c r="H15" s="81">
        <v>0.68</v>
      </c>
      <c r="I15" s="79" t="s">
        <v>498</v>
      </c>
      <c r="J15" s="484">
        <v>876.6450000000001</v>
      </c>
      <c r="K15" s="475">
        <v>1.02</v>
      </c>
      <c r="L15" s="420">
        <v>9.5819858665708454E-2</v>
      </c>
      <c r="M15" s="319">
        <v>86</v>
      </c>
      <c r="N15" s="451">
        <v>0.18105263157894738</v>
      </c>
      <c r="O15" s="132">
        <v>2</v>
      </c>
      <c r="P15" s="82"/>
      <c r="Q15" s="83">
        <v>88</v>
      </c>
      <c r="R15" s="84">
        <v>0.18526315789473685</v>
      </c>
      <c r="S15" s="82" t="s">
        <v>516</v>
      </c>
      <c r="T15" s="82"/>
      <c r="U15" s="20">
        <v>475</v>
      </c>
      <c r="V15" s="87"/>
      <c r="W15" s="86"/>
      <c r="X15" s="88"/>
      <c r="Y15" s="88"/>
      <c r="Z15" s="85"/>
      <c r="AA15" s="70"/>
      <c r="AB15" s="85"/>
      <c r="AC15" s="70"/>
      <c r="AF15" s="70"/>
      <c r="AG15" s="70"/>
      <c r="AH15" s="70"/>
      <c r="AI15" s="88"/>
      <c r="AJ15" s="85"/>
      <c r="AK15" s="85"/>
      <c r="AL15" s="89"/>
      <c r="AN15" s="86"/>
      <c r="AO15" s="43"/>
      <c r="AP15" s="43"/>
      <c r="AQ15" s="90"/>
      <c r="AR15" s="90"/>
      <c r="AS15" s="90"/>
      <c r="AT15" s="90"/>
      <c r="AU15" s="90"/>
      <c r="AV15" s="43"/>
      <c r="AW15" s="43"/>
      <c r="AX15" s="69"/>
      <c r="AY15" s="69"/>
      <c r="AZ15" s="69"/>
      <c r="BA15" s="69"/>
      <c r="BB15" s="69"/>
      <c r="BD15" s="70"/>
      <c r="BE15" s="70"/>
      <c r="BF15" s="70"/>
      <c r="BG15" s="70"/>
      <c r="BH15" s="70"/>
      <c r="BI15" s="70"/>
      <c r="BJ15" s="70"/>
      <c r="BK15" s="70"/>
      <c r="BM15" s="70"/>
      <c r="BN15" s="70"/>
      <c r="BO15" s="70"/>
    </row>
    <row r="16" spans="1:68" s="21" customFormat="1" ht="20.9" customHeight="1" x14ac:dyDescent="0.4">
      <c r="A16" s="11">
        <v>2</v>
      </c>
      <c r="B16" s="12"/>
      <c r="C16" s="12" t="s">
        <v>47</v>
      </c>
      <c r="D16" s="13" t="s">
        <v>43</v>
      </c>
      <c r="E16" s="14" t="s">
        <v>45</v>
      </c>
      <c r="F16" s="10" t="s">
        <v>44</v>
      </c>
      <c r="G16" s="10" t="s">
        <v>46</v>
      </c>
      <c r="H16" s="15">
        <v>0.78</v>
      </c>
      <c r="I16" s="490" t="s">
        <v>498</v>
      </c>
      <c r="J16" s="485">
        <v>1733.49</v>
      </c>
      <c r="K16" s="476">
        <v>1.02</v>
      </c>
      <c r="L16" s="414">
        <v>8.9991866119793013E-2</v>
      </c>
      <c r="M16" s="319">
        <v>159</v>
      </c>
      <c r="N16" s="450">
        <v>0.33473684210526317</v>
      </c>
      <c r="O16" s="133">
        <v>3</v>
      </c>
      <c r="P16" s="466"/>
      <c r="Q16" s="18">
        <v>162</v>
      </c>
      <c r="R16" s="19">
        <v>0.34105263157894739</v>
      </c>
      <c r="S16" s="16" t="s">
        <v>516</v>
      </c>
      <c r="T16" s="16"/>
      <c r="U16" s="20">
        <v>475</v>
      </c>
      <c r="V16" s="87"/>
      <c r="W16" s="86"/>
      <c r="X16" s="88"/>
      <c r="Y16" s="88"/>
      <c r="Z16" s="85"/>
      <c r="AA16" s="70"/>
      <c r="AB16" s="85"/>
      <c r="AC16" s="70"/>
      <c r="AF16" s="70"/>
      <c r="AG16" s="70"/>
      <c r="AH16" s="70"/>
      <c r="AI16" s="88"/>
      <c r="AJ16" s="85"/>
      <c r="AK16" s="85"/>
      <c r="AL16" s="89"/>
      <c r="AN16" s="86"/>
      <c r="AO16" s="43"/>
      <c r="AP16" s="43"/>
      <c r="AQ16" s="69"/>
      <c r="AR16" s="69"/>
      <c r="AS16" s="69"/>
      <c r="AT16" s="69"/>
      <c r="AU16" s="69"/>
      <c r="AV16" s="43"/>
      <c r="AW16" s="43"/>
      <c r="AX16" s="69"/>
      <c r="AY16" s="69"/>
      <c r="AZ16" s="69"/>
      <c r="BA16" s="69"/>
      <c r="BB16" s="69"/>
      <c r="BD16" s="70"/>
      <c r="BE16" s="70"/>
      <c r="BF16" s="70"/>
      <c r="BG16" s="70"/>
      <c r="BH16" s="70"/>
      <c r="BI16" s="70"/>
      <c r="BJ16" s="70"/>
      <c r="BK16" s="70"/>
      <c r="BM16" s="70"/>
      <c r="BN16" s="70"/>
      <c r="BO16" s="70"/>
    </row>
    <row r="17" spans="1:67" s="21" customFormat="1" ht="20.9" customHeight="1" x14ac:dyDescent="0.4">
      <c r="A17" s="11">
        <v>3</v>
      </c>
      <c r="B17" s="12"/>
      <c r="C17" s="12" t="s">
        <v>48</v>
      </c>
      <c r="D17" s="13" t="s">
        <v>43</v>
      </c>
      <c r="E17" s="14" t="s">
        <v>45</v>
      </c>
      <c r="F17" s="10" t="s">
        <v>44</v>
      </c>
      <c r="G17" s="10" t="s">
        <v>46</v>
      </c>
      <c r="H17" s="15">
        <v>0.56999999999999995</v>
      </c>
      <c r="I17" s="490" t="s">
        <v>498</v>
      </c>
      <c r="J17" s="485">
        <v>3104.2935000000002</v>
      </c>
      <c r="K17" s="476">
        <v>1.0288999999999999</v>
      </c>
      <c r="L17" s="415">
        <v>9.1486194845944807E-2</v>
      </c>
      <c r="M17" s="320">
        <v>292</v>
      </c>
      <c r="N17" s="450">
        <v>0.61473684210526314</v>
      </c>
      <c r="O17" s="133">
        <v>8</v>
      </c>
      <c r="P17" s="466"/>
      <c r="Q17" s="18">
        <v>300</v>
      </c>
      <c r="R17" s="19">
        <v>0.63157894736842102</v>
      </c>
      <c r="S17" s="16" t="s">
        <v>516</v>
      </c>
      <c r="T17" s="16"/>
      <c r="U17" s="20">
        <v>475</v>
      </c>
      <c r="V17" s="87"/>
      <c r="W17" s="86"/>
      <c r="X17" s="88"/>
      <c r="Y17" s="88"/>
      <c r="Z17" s="85"/>
      <c r="AA17" s="70"/>
      <c r="AB17" s="85"/>
      <c r="AC17" s="70"/>
      <c r="AF17" s="70"/>
      <c r="AG17" s="70"/>
      <c r="AH17" s="70"/>
      <c r="AI17" s="88"/>
      <c r="AJ17" s="85"/>
      <c r="AK17" s="85"/>
      <c r="AL17" s="89"/>
      <c r="AN17" s="86"/>
      <c r="AO17" s="43"/>
      <c r="AP17" s="43"/>
      <c r="AQ17" s="69"/>
      <c r="AR17" s="69"/>
      <c r="AS17" s="69"/>
      <c r="AT17" s="69"/>
      <c r="AU17" s="69"/>
      <c r="AV17" s="43"/>
      <c r="AW17" s="43"/>
      <c r="AX17" s="69"/>
      <c r="AY17" s="69"/>
      <c r="AZ17" s="69"/>
      <c r="BA17" s="69"/>
      <c r="BB17" s="69"/>
      <c r="BD17" s="70"/>
      <c r="BE17" s="70"/>
      <c r="BF17" s="70"/>
      <c r="BG17" s="70"/>
      <c r="BH17" s="70"/>
      <c r="BI17" s="70"/>
      <c r="BJ17" s="70"/>
      <c r="BK17" s="70"/>
      <c r="BM17" s="70"/>
      <c r="BN17" s="70"/>
      <c r="BO17" s="70"/>
    </row>
    <row r="18" spans="1:67" s="21" customFormat="1" ht="20.9" customHeight="1" x14ac:dyDescent="0.4">
      <c r="A18" s="11">
        <v>4</v>
      </c>
      <c r="B18" s="12"/>
      <c r="C18" s="12" t="s">
        <v>49</v>
      </c>
      <c r="D18" s="13" t="s">
        <v>50</v>
      </c>
      <c r="E18" s="14" t="s">
        <v>52</v>
      </c>
      <c r="F18" s="10" t="s">
        <v>51</v>
      </c>
      <c r="G18" s="10" t="s">
        <v>53</v>
      </c>
      <c r="H18" s="15">
        <v>2.4500000000000002</v>
      </c>
      <c r="I18" s="490" t="s">
        <v>498</v>
      </c>
      <c r="J18" s="485">
        <v>2359.3184999999999</v>
      </c>
      <c r="K18" s="476">
        <v>1.0437000000000001</v>
      </c>
      <c r="L18" s="414">
        <v>0.147500220932443</v>
      </c>
      <c r="M18" s="320">
        <v>363</v>
      </c>
      <c r="N18" s="450">
        <v>0.3457142857142857</v>
      </c>
      <c r="O18" s="133">
        <v>16</v>
      </c>
      <c r="P18" s="466"/>
      <c r="Q18" s="18">
        <v>379</v>
      </c>
      <c r="R18" s="19">
        <v>0.36095238095238097</v>
      </c>
      <c r="S18" s="16" t="s">
        <v>516</v>
      </c>
      <c r="T18" s="16"/>
      <c r="U18" s="20">
        <v>1050</v>
      </c>
      <c r="V18" s="87"/>
      <c r="W18" s="86"/>
      <c r="X18" s="88"/>
      <c r="Y18" s="88"/>
      <c r="Z18" s="85"/>
      <c r="AA18" s="70"/>
      <c r="AB18" s="85"/>
      <c r="AC18" s="70"/>
      <c r="AF18" s="70"/>
      <c r="AG18" s="70"/>
      <c r="AH18" s="70"/>
      <c r="AI18" s="88"/>
      <c r="AJ18" s="85"/>
      <c r="AK18" s="85"/>
      <c r="AL18" s="89"/>
      <c r="AN18" s="86"/>
      <c r="AO18" s="43"/>
      <c r="AP18" s="43"/>
      <c r="AQ18" s="91"/>
      <c r="AR18" s="43"/>
      <c r="AS18" s="91"/>
      <c r="AT18" s="91"/>
      <c r="AU18" s="91"/>
      <c r="AV18" s="43"/>
      <c r="AW18" s="43"/>
      <c r="AX18" s="69"/>
      <c r="AY18" s="69"/>
      <c r="AZ18" s="69"/>
      <c r="BA18" s="69"/>
      <c r="BB18" s="69"/>
      <c r="BD18" s="70"/>
      <c r="BE18" s="70"/>
      <c r="BF18" s="70"/>
      <c r="BG18" s="70"/>
      <c r="BH18" s="70"/>
      <c r="BI18" s="70"/>
      <c r="BJ18" s="70"/>
      <c r="BK18" s="70"/>
      <c r="BM18" s="70"/>
      <c r="BN18" s="70"/>
      <c r="BO18" s="70"/>
    </row>
    <row r="19" spans="1:67" s="21" customFormat="1" ht="20.9" customHeight="1" x14ac:dyDescent="0.4">
      <c r="A19" s="11">
        <v>5</v>
      </c>
      <c r="B19" s="12"/>
      <c r="C19" s="12" t="s">
        <v>54</v>
      </c>
      <c r="D19" s="13" t="s">
        <v>55</v>
      </c>
      <c r="E19" s="14" t="s">
        <v>52</v>
      </c>
      <c r="F19" s="10" t="s">
        <v>51</v>
      </c>
      <c r="G19" s="10" t="s">
        <v>53</v>
      </c>
      <c r="H19" s="15">
        <v>1.23</v>
      </c>
      <c r="I19" s="490" t="s">
        <v>498</v>
      </c>
      <c r="J19" s="485">
        <v>2312.1945000000001</v>
      </c>
      <c r="K19" s="476">
        <v>1.0519000000000001</v>
      </c>
      <c r="L19" s="414">
        <v>0.15396628614072042</v>
      </c>
      <c r="M19" s="320">
        <v>374</v>
      </c>
      <c r="N19" s="450">
        <v>0.35619047619047617</v>
      </c>
      <c r="O19" s="133">
        <v>19</v>
      </c>
      <c r="P19" s="466"/>
      <c r="Q19" s="18">
        <v>393</v>
      </c>
      <c r="R19" s="19">
        <v>0.37428571428571428</v>
      </c>
      <c r="S19" s="16" t="s">
        <v>516</v>
      </c>
      <c r="T19" s="16"/>
      <c r="U19" s="20">
        <v>1050</v>
      </c>
      <c r="V19" s="87"/>
      <c r="W19" s="86"/>
      <c r="X19" s="88"/>
      <c r="Y19" s="88"/>
      <c r="Z19" s="85"/>
      <c r="AA19" s="70"/>
      <c r="AB19" s="85"/>
      <c r="AC19" s="70"/>
      <c r="AF19" s="70"/>
      <c r="AG19" s="70"/>
      <c r="AH19" s="70"/>
      <c r="AI19" s="88"/>
      <c r="AJ19" s="85"/>
      <c r="AK19" s="85"/>
      <c r="AL19" s="89"/>
      <c r="AN19" s="86"/>
      <c r="AO19" s="43"/>
      <c r="AP19" s="43"/>
      <c r="AQ19" s="69"/>
      <c r="AR19" s="43"/>
      <c r="AS19" s="69"/>
      <c r="AT19" s="69"/>
      <c r="AU19" s="69"/>
      <c r="AV19" s="43"/>
      <c r="AW19" s="43"/>
      <c r="AX19" s="69"/>
      <c r="AY19" s="69"/>
      <c r="AZ19" s="69"/>
      <c r="BA19" s="69"/>
      <c r="BB19" s="69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s="21" customFormat="1" ht="20.9" customHeight="1" x14ac:dyDescent="0.4">
      <c r="A20" s="11">
        <v>7</v>
      </c>
      <c r="B20" s="12"/>
      <c r="C20" s="12" t="s">
        <v>56</v>
      </c>
      <c r="D20" s="13" t="s">
        <v>57</v>
      </c>
      <c r="E20" s="14" t="s">
        <v>45</v>
      </c>
      <c r="F20" s="10" t="s">
        <v>44</v>
      </c>
      <c r="G20" s="10" t="s">
        <v>53</v>
      </c>
      <c r="H20" s="15">
        <v>0.76</v>
      </c>
      <c r="I20" s="490" t="s">
        <v>498</v>
      </c>
      <c r="J20" s="485">
        <v>3254.922</v>
      </c>
      <c r="K20" s="477">
        <v>1.02</v>
      </c>
      <c r="L20" s="414">
        <v>0.10199937202796257</v>
      </c>
      <c r="M20" s="320">
        <v>339</v>
      </c>
      <c r="N20" s="450">
        <v>0.35312500000000002</v>
      </c>
      <c r="O20" s="133">
        <v>7</v>
      </c>
      <c r="P20" s="466"/>
      <c r="Q20" s="18">
        <v>346</v>
      </c>
      <c r="R20" s="19">
        <v>0.36041666666666666</v>
      </c>
      <c r="S20" s="16" t="s">
        <v>516</v>
      </c>
      <c r="T20" s="16"/>
      <c r="U20" s="20">
        <v>960</v>
      </c>
      <c r="V20" s="87"/>
      <c r="W20" s="86"/>
      <c r="X20" s="88"/>
      <c r="Y20" s="88"/>
      <c r="Z20" s="85"/>
      <c r="AA20" s="70"/>
      <c r="AB20" s="85"/>
      <c r="AC20" s="70"/>
      <c r="AF20" s="70"/>
      <c r="AG20" s="70"/>
      <c r="AH20" s="70"/>
      <c r="AI20" s="88"/>
      <c r="AJ20" s="85"/>
      <c r="AK20" s="85"/>
      <c r="AL20" s="89"/>
      <c r="AN20" s="86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</row>
    <row r="21" spans="1:67" s="21" customFormat="1" ht="20.9" customHeight="1" x14ac:dyDescent="0.4">
      <c r="A21" s="11">
        <v>8</v>
      </c>
      <c r="B21" s="12"/>
      <c r="C21" s="12" t="s">
        <v>58</v>
      </c>
      <c r="D21" s="13" t="s">
        <v>59</v>
      </c>
      <c r="E21" s="154" t="s">
        <v>60</v>
      </c>
      <c r="F21" s="157" t="s">
        <v>51</v>
      </c>
      <c r="G21" s="157" t="s">
        <v>46</v>
      </c>
      <c r="H21" s="15">
        <v>3.99</v>
      </c>
      <c r="I21" s="490" t="s">
        <v>475</v>
      </c>
      <c r="J21" s="485">
        <v>575</v>
      </c>
      <c r="K21" s="477">
        <v>1.0570999999999999</v>
      </c>
      <c r="L21" s="414">
        <v>0.27837178256588851</v>
      </c>
      <c r="M21" s="320">
        <v>179</v>
      </c>
      <c r="N21" s="450">
        <v>0.21829268292682927</v>
      </c>
      <c r="O21" s="133">
        <v>10</v>
      </c>
      <c r="P21" s="466"/>
      <c r="Q21" s="18">
        <v>189</v>
      </c>
      <c r="R21" s="19">
        <v>0.23048780487804879</v>
      </c>
      <c r="S21" s="16" t="s">
        <v>516</v>
      </c>
      <c r="T21" s="16"/>
      <c r="U21" s="20">
        <v>820</v>
      </c>
      <c r="V21" s="87"/>
      <c r="W21" s="86"/>
      <c r="X21" s="88"/>
      <c r="Y21" s="88"/>
      <c r="Z21" s="85"/>
      <c r="AA21" s="70"/>
      <c r="AB21" s="85"/>
      <c r="AC21" s="70"/>
      <c r="AF21" s="70"/>
      <c r="AG21" s="70"/>
      <c r="AH21" s="70"/>
      <c r="AI21" s="88"/>
      <c r="AJ21" s="85"/>
      <c r="AK21" s="85"/>
      <c r="AL21" s="89"/>
      <c r="AN21" s="86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</row>
    <row r="22" spans="1:67" s="21" customFormat="1" ht="20.9" customHeight="1" x14ac:dyDescent="0.4">
      <c r="A22" s="11">
        <v>10</v>
      </c>
      <c r="B22" s="12"/>
      <c r="C22" s="12" t="s">
        <v>61</v>
      </c>
      <c r="D22" s="13" t="s">
        <v>62</v>
      </c>
      <c r="E22" s="154" t="s">
        <v>60</v>
      </c>
      <c r="F22" s="157" t="s">
        <v>63</v>
      </c>
      <c r="G22" s="157" t="s">
        <v>46</v>
      </c>
      <c r="H22" s="146">
        <v>4.92</v>
      </c>
      <c r="I22" s="490" t="s">
        <v>498</v>
      </c>
      <c r="J22" s="486">
        <v>4784.8185000000003</v>
      </c>
      <c r="K22" s="477">
        <v>1.0423</v>
      </c>
      <c r="L22" s="415">
        <v>9.9481307389193543E-2</v>
      </c>
      <c r="M22" s="320">
        <v>496</v>
      </c>
      <c r="N22" s="450">
        <v>0.60487804878048779</v>
      </c>
      <c r="O22" s="133">
        <v>21</v>
      </c>
      <c r="P22" s="466"/>
      <c r="Q22" s="18">
        <v>517</v>
      </c>
      <c r="R22" s="19">
        <v>0.63048780487804879</v>
      </c>
      <c r="S22" s="16" t="s">
        <v>516</v>
      </c>
      <c r="T22" s="16"/>
      <c r="U22" s="20">
        <v>820</v>
      </c>
      <c r="V22" s="87"/>
      <c r="W22" s="86"/>
      <c r="X22" s="88"/>
      <c r="Y22" s="88"/>
      <c r="Z22" s="85"/>
      <c r="AA22" s="70"/>
      <c r="AB22" s="85"/>
      <c r="AC22" s="70"/>
      <c r="AF22" s="70"/>
      <c r="AG22" s="70"/>
      <c r="AH22" s="70"/>
      <c r="AI22" s="88"/>
      <c r="AJ22" s="85"/>
      <c r="AK22" s="85"/>
      <c r="AL22" s="89"/>
      <c r="AN22" s="86"/>
      <c r="AO22" s="43"/>
      <c r="AP22" s="43"/>
      <c r="AQ22" s="91"/>
      <c r="AR22" s="43"/>
      <c r="AS22" s="91"/>
      <c r="AT22" s="91"/>
      <c r="AU22" s="91"/>
      <c r="AV22" s="43"/>
      <c r="AW22" s="43"/>
      <c r="AX22" s="43"/>
      <c r="AY22" s="43"/>
      <c r="AZ22" s="43"/>
      <c r="BA22" s="43"/>
      <c r="BB22" s="43"/>
    </row>
    <row r="23" spans="1:67" s="21" customFormat="1" ht="20.9" customHeight="1" x14ac:dyDescent="0.4">
      <c r="A23" s="22">
        <v>11</v>
      </c>
      <c r="B23" s="23"/>
      <c r="C23" s="23" t="s">
        <v>61</v>
      </c>
      <c r="D23" s="24" t="s">
        <v>64</v>
      </c>
      <c r="E23" s="154" t="s">
        <v>60</v>
      </c>
      <c r="F23" s="149" t="s">
        <v>63</v>
      </c>
      <c r="G23" s="161" t="s">
        <v>46</v>
      </c>
      <c r="H23" s="289">
        <v>2.4700000000000002</v>
      </c>
      <c r="I23" s="490" t="s">
        <v>498</v>
      </c>
      <c r="J23" s="485">
        <v>4096.3229999999994</v>
      </c>
      <c r="K23" s="477">
        <v>1.0348999999999999</v>
      </c>
      <c r="L23" s="414">
        <v>9.5000000000000001E-2</v>
      </c>
      <c r="M23" s="320">
        <v>403</v>
      </c>
      <c r="N23" s="450">
        <v>0.49146341463414633</v>
      </c>
      <c r="O23" s="133">
        <v>14</v>
      </c>
      <c r="P23" s="17"/>
      <c r="Q23" s="28">
        <v>417</v>
      </c>
      <c r="R23" s="29">
        <v>0.50853658536585367</v>
      </c>
      <c r="S23" s="17" t="s">
        <v>516</v>
      </c>
      <c r="T23" s="17"/>
      <c r="U23" s="20">
        <v>820</v>
      </c>
      <c r="V23" s="87"/>
      <c r="W23" s="86"/>
      <c r="X23" s="88"/>
      <c r="Y23" s="88"/>
      <c r="Z23" s="85"/>
      <c r="AA23" s="70"/>
      <c r="AB23" s="85"/>
      <c r="AC23" s="70"/>
      <c r="AF23" s="70"/>
      <c r="AG23" s="70"/>
      <c r="AH23" s="70"/>
      <c r="AI23" s="88"/>
      <c r="AJ23" s="85"/>
      <c r="AK23" s="85"/>
      <c r="AL23" s="89"/>
      <c r="AN23" s="86"/>
      <c r="AO23" s="43"/>
      <c r="AP23" s="43"/>
      <c r="AQ23" s="91"/>
      <c r="AR23" s="43"/>
      <c r="AS23" s="91"/>
      <c r="AT23" s="91"/>
      <c r="AU23" s="91"/>
      <c r="AV23" s="43"/>
      <c r="AW23" s="43"/>
      <c r="AX23" s="43"/>
      <c r="AY23" s="43"/>
      <c r="AZ23" s="43"/>
      <c r="BA23" s="43"/>
      <c r="BB23" s="43"/>
    </row>
    <row r="24" spans="1:67" s="21" customFormat="1" ht="20.9" customHeight="1" x14ac:dyDescent="0.4">
      <c r="A24" s="11">
        <v>12</v>
      </c>
      <c r="B24" s="12"/>
      <c r="C24" s="12" t="s">
        <v>61</v>
      </c>
      <c r="D24" s="13" t="s">
        <v>65</v>
      </c>
      <c r="E24" s="154" t="s">
        <v>66</v>
      </c>
      <c r="F24" s="157" t="s">
        <v>63</v>
      </c>
      <c r="G24" s="157" t="s">
        <v>46</v>
      </c>
      <c r="H24" s="27">
        <v>2.27</v>
      </c>
      <c r="I24" s="490" t="s">
        <v>498</v>
      </c>
      <c r="J24" s="485">
        <v>3794.1750000000002</v>
      </c>
      <c r="K24" s="477">
        <v>1.02</v>
      </c>
      <c r="L24" s="415">
        <v>9.5000000000000001E-2</v>
      </c>
      <c r="M24" s="320">
        <v>368</v>
      </c>
      <c r="N24" s="450">
        <v>0.33454545454545453</v>
      </c>
      <c r="O24" s="133">
        <v>7</v>
      </c>
      <c r="P24" s="466">
        <v>46</v>
      </c>
      <c r="Q24" s="18">
        <v>421</v>
      </c>
      <c r="R24" s="19">
        <v>0.38272727272727275</v>
      </c>
      <c r="S24" s="16" t="s">
        <v>516</v>
      </c>
      <c r="T24" s="16"/>
      <c r="U24" s="20">
        <v>1100</v>
      </c>
      <c r="V24" s="87"/>
      <c r="W24" s="86"/>
      <c r="X24" s="88"/>
      <c r="Y24" s="88"/>
      <c r="Z24" s="85"/>
      <c r="AA24" s="70"/>
      <c r="AB24" s="85"/>
      <c r="AC24" s="70"/>
      <c r="AF24" s="70"/>
      <c r="AG24" s="70"/>
      <c r="AH24" s="70"/>
      <c r="AI24" s="88"/>
      <c r="AJ24" s="85"/>
      <c r="AK24" s="85"/>
      <c r="AL24" s="89"/>
      <c r="AN24" s="86"/>
      <c r="AO24" s="43"/>
      <c r="AP24" s="43"/>
      <c r="AQ24" s="91"/>
      <c r="AR24" s="43"/>
      <c r="AS24" s="91"/>
      <c r="AT24" s="91"/>
      <c r="AU24" s="91"/>
      <c r="AV24" s="43"/>
      <c r="AW24" s="43"/>
      <c r="AX24" s="69"/>
      <c r="AY24" s="69"/>
      <c r="AZ24" s="69"/>
      <c r="BA24" s="69"/>
      <c r="BB24" s="69"/>
    </row>
    <row r="25" spans="1:67" s="21" customFormat="1" ht="20.9" customHeight="1" x14ac:dyDescent="0.4">
      <c r="A25" s="11">
        <v>13</v>
      </c>
      <c r="B25" s="12"/>
      <c r="C25" s="12" t="s">
        <v>61</v>
      </c>
      <c r="D25" s="13" t="s">
        <v>67</v>
      </c>
      <c r="E25" s="154" t="s">
        <v>66</v>
      </c>
      <c r="F25" s="157" t="s">
        <v>63</v>
      </c>
      <c r="G25" s="157" t="s">
        <v>46</v>
      </c>
      <c r="H25" s="15">
        <v>1.59</v>
      </c>
      <c r="I25" s="490" t="s">
        <v>498</v>
      </c>
      <c r="J25" s="485">
        <v>991.68299999999999</v>
      </c>
      <c r="K25" s="477">
        <v>1.02</v>
      </c>
      <c r="L25" s="414">
        <v>0.10487222227264156</v>
      </c>
      <c r="M25" s="320">
        <v>106</v>
      </c>
      <c r="N25" s="450">
        <v>9.636363636363636E-2</v>
      </c>
      <c r="O25" s="133">
        <v>2</v>
      </c>
      <c r="P25" s="466"/>
      <c r="Q25" s="18"/>
      <c r="R25" s="19">
        <v>9.8181818181818176E-2</v>
      </c>
      <c r="S25" s="16" t="s">
        <v>516</v>
      </c>
      <c r="T25" s="16"/>
      <c r="U25" s="20">
        <v>1100</v>
      </c>
      <c r="V25" s="87"/>
      <c r="W25" s="86"/>
      <c r="X25" s="88"/>
      <c r="Y25" s="88"/>
      <c r="Z25" s="85"/>
      <c r="AA25" s="70"/>
      <c r="AB25" s="85"/>
      <c r="AC25" s="70"/>
      <c r="AF25" s="70"/>
      <c r="AG25" s="70"/>
      <c r="AH25" s="70"/>
      <c r="AI25" s="88"/>
      <c r="AJ25" s="85"/>
      <c r="AK25" s="85"/>
      <c r="AL25" s="89"/>
      <c r="AN25" s="86"/>
      <c r="AO25" s="43"/>
      <c r="AP25" s="43"/>
      <c r="AQ25" s="91"/>
      <c r="AR25" s="43"/>
      <c r="AS25" s="91"/>
      <c r="AT25" s="91"/>
      <c r="AU25" s="91"/>
      <c r="AV25" s="43"/>
      <c r="AW25" s="43"/>
      <c r="AX25" s="69"/>
      <c r="AY25" s="69"/>
      <c r="AZ25" s="69"/>
      <c r="BA25" s="69"/>
      <c r="BB25" s="69"/>
    </row>
    <row r="26" spans="1:67" s="21" customFormat="1" ht="20.9" customHeight="1" x14ac:dyDescent="0.4">
      <c r="A26" s="11">
        <v>14</v>
      </c>
      <c r="B26" s="12"/>
      <c r="C26" s="12" t="s">
        <v>61</v>
      </c>
      <c r="D26" s="13" t="s">
        <v>68</v>
      </c>
      <c r="E26" s="154" t="s">
        <v>60</v>
      </c>
      <c r="F26" s="157" t="s">
        <v>63</v>
      </c>
      <c r="G26" s="157" t="s">
        <v>46</v>
      </c>
      <c r="H26" s="15">
        <v>2.71</v>
      </c>
      <c r="I26" s="490" t="s">
        <v>498</v>
      </c>
      <c r="J26" s="485">
        <v>2489.2559999999999</v>
      </c>
      <c r="K26" s="477">
        <v>1.02</v>
      </c>
      <c r="L26" s="414">
        <v>0.10123506782749545</v>
      </c>
      <c r="M26" s="320">
        <v>257</v>
      </c>
      <c r="N26" s="450">
        <v>0.31341463414634146</v>
      </c>
      <c r="O26" s="133">
        <v>5</v>
      </c>
      <c r="P26" s="466">
        <v>41</v>
      </c>
      <c r="Q26" s="18">
        <v>303</v>
      </c>
      <c r="R26" s="19">
        <v>0.36951219512195121</v>
      </c>
      <c r="S26" s="16" t="s">
        <v>516</v>
      </c>
      <c r="T26" s="16"/>
      <c r="U26" s="20">
        <v>820</v>
      </c>
      <c r="V26" s="87"/>
      <c r="W26" s="86"/>
      <c r="X26" s="88"/>
      <c r="Y26" s="88"/>
      <c r="Z26" s="85"/>
      <c r="AA26" s="70"/>
      <c r="AB26" s="85"/>
      <c r="AC26" s="70"/>
      <c r="AF26" s="70"/>
      <c r="AG26" s="70"/>
      <c r="AH26" s="70"/>
      <c r="AI26" s="88"/>
      <c r="AJ26" s="85"/>
      <c r="AK26" s="85"/>
      <c r="AL26" s="89"/>
      <c r="AN26" s="86"/>
      <c r="AO26" s="43"/>
      <c r="AP26" s="43"/>
      <c r="AQ26" s="91"/>
      <c r="AR26" s="43"/>
      <c r="AS26" s="91"/>
      <c r="AT26" s="91"/>
      <c r="AU26" s="91"/>
      <c r="AV26" s="43"/>
      <c r="AW26" s="43"/>
      <c r="AX26" s="69"/>
      <c r="AY26" s="69"/>
      <c r="AZ26" s="69"/>
      <c r="BA26" s="69"/>
      <c r="BB26" s="69"/>
    </row>
    <row r="27" spans="1:67" s="21" customFormat="1" ht="20.9" customHeight="1" x14ac:dyDescent="0.4">
      <c r="A27" s="11">
        <v>15</v>
      </c>
      <c r="B27" s="12"/>
      <c r="C27" s="12" t="s">
        <v>61</v>
      </c>
      <c r="D27" s="13" t="s">
        <v>69</v>
      </c>
      <c r="E27" s="154" t="s">
        <v>60</v>
      </c>
      <c r="F27" s="157" t="s">
        <v>63</v>
      </c>
      <c r="G27" s="157" t="s">
        <v>46</v>
      </c>
      <c r="H27" s="15">
        <v>7.39</v>
      </c>
      <c r="I27" s="490" t="s">
        <v>498</v>
      </c>
      <c r="J27" s="485">
        <v>841.30200000000002</v>
      </c>
      <c r="K27" s="477">
        <v>1.02</v>
      </c>
      <c r="L27" s="414">
        <v>9.6920318617895851E-2</v>
      </c>
      <c r="M27" s="320">
        <v>83</v>
      </c>
      <c r="N27" s="450">
        <v>0.10121951219512196</v>
      </c>
      <c r="O27" s="133">
        <v>2</v>
      </c>
      <c r="P27" s="466"/>
      <c r="Q27" s="18">
        <v>85</v>
      </c>
      <c r="R27" s="19">
        <v>0.10365853658536585</v>
      </c>
      <c r="S27" s="16" t="s">
        <v>516</v>
      </c>
      <c r="T27" s="16"/>
      <c r="U27" s="20">
        <v>820</v>
      </c>
      <c r="V27" s="87"/>
      <c r="W27" s="86"/>
      <c r="X27" s="88"/>
      <c r="Y27" s="88"/>
      <c r="Z27" s="85"/>
      <c r="AA27" s="70"/>
      <c r="AB27" s="85"/>
      <c r="AC27" s="70"/>
      <c r="AF27" s="70"/>
      <c r="AG27" s="70"/>
      <c r="AH27" s="70"/>
      <c r="AI27" s="88"/>
      <c r="AJ27" s="85"/>
      <c r="AK27" s="85"/>
      <c r="AL27" s="89"/>
      <c r="AN27" s="86"/>
      <c r="AO27" s="43"/>
      <c r="AP27" s="43"/>
      <c r="AQ27" s="91"/>
      <c r="AR27" s="43"/>
      <c r="AS27" s="91"/>
      <c r="AT27" s="91"/>
      <c r="AU27" s="91"/>
      <c r="AV27" s="43"/>
      <c r="AW27" s="43"/>
      <c r="AX27" s="69"/>
      <c r="AY27" s="69"/>
      <c r="AZ27" s="69"/>
      <c r="BA27" s="69"/>
      <c r="BB27" s="69"/>
    </row>
    <row r="28" spans="1:67" s="21" customFormat="1" ht="20.9" customHeight="1" x14ac:dyDescent="0.4">
      <c r="A28" s="22">
        <v>16</v>
      </c>
      <c r="B28" s="23"/>
      <c r="C28" s="23" t="s">
        <v>61</v>
      </c>
      <c r="D28" s="24" t="s">
        <v>70</v>
      </c>
      <c r="E28" s="154" t="s">
        <v>60</v>
      </c>
      <c r="F28" s="149" t="s">
        <v>63</v>
      </c>
      <c r="G28" s="149" t="s">
        <v>46</v>
      </c>
      <c r="H28" s="27">
        <v>6.36</v>
      </c>
      <c r="I28" s="490" t="s">
        <v>498</v>
      </c>
      <c r="J28" s="485">
        <v>738.26279999999997</v>
      </c>
      <c r="K28" s="478">
        <v>1.02</v>
      </c>
      <c r="L28" s="415">
        <v>0.10836249639017434</v>
      </c>
      <c r="M28" s="320">
        <v>82</v>
      </c>
      <c r="N28" s="450">
        <v>0.1</v>
      </c>
      <c r="O28" s="133">
        <v>2</v>
      </c>
      <c r="P28" s="17"/>
      <c r="Q28" s="28">
        <v>84</v>
      </c>
      <c r="R28" s="29">
        <v>0.1024390243902439</v>
      </c>
      <c r="S28" s="17" t="s">
        <v>516</v>
      </c>
      <c r="T28" s="17"/>
      <c r="U28" s="20">
        <v>820</v>
      </c>
      <c r="V28" s="87"/>
      <c r="W28" s="86"/>
      <c r="X28" s="88"/>
      <c r="Y28" s="88"/>
      <c r="Z28" s="85"/>
      <c r="AA28" s="70"/>
      <c r="AB28" s="85"/>
      <c r="AC28" s="70"/>
      <c r="AF28" s="70"/>
      <c r="AG28" s="70"/>
      <c r="AH28" s="70"/>
      <c r="AI28" s="88"/>
      <c r="AJ28" s="85"/>
      <c r="AK28" s="85"/>
      <c r="AL28" s="89"/>
      <c r="AN28" s="86"/>
      <c r="AO28" s="43"/>
      <c r="AP28" s="43"/>
      <c r="AQ28" s="91"/>
      <c r="AR28" s="43"/>
      <c r="AS28" s="91"/>
      <c r="AT28" s="91"/>
      <c r="AU28" s="91"/>
      <c r="AV28" s="43"/>
      <c r="AW28" s="43"/>
      <c r="AX28" s="69"/>
      <c r="AY28" s="69"/>
      <c r="AZ28" s="69"/>
      <c r="BA28" s="69"/>
      <c r="BB28" s="69"/>
    </row>
    <row r="29" spans="1:67" s="21" customFormat="1" ht="20.9" customHeight="1" x14ac:dyDescent="0.4">
      <c r="A29" s="11">
        <v>17.100000000000001</v>
      </c>
      <c r="B29" s="12"/>
      <c r="C29" s="12" t="s">
        <v>61</v>
      </c>
      <c r="D29" s="13" t="s">
        <v>340</v>
      </c>
      <c r="E29" s="14" t="s">
        <v>52</v>
      </c>
      <c r="F29" s="10" t="s">
        <v>63</v>
      </c>
      <c r="G29" s="10" t="s">
        <v>53</v>
      </c>
      <c r="H29" s="15">
        <v>4.0999999999999996</v>
      </c>
      <c r="I29" s="490" t="s">
        <v>498</v>
      </c>
      <c r="J29" s="485">
        <v>2536.2809999999999</v>
      </c>
      <c r="K29" s="477">
        <v>1.0204</v>
      </c>
      <c r="L29" s="414">
        <v>0.09</v>
      </c>
      <c r="M29" s="320">
        <v>233</v>
      </c>
      <c r="N29" s="450">
        <v>0.11042654028436019</v>
      </c>
      <c r="O29" s="133">
        <v>5</v>
      </c>
      <c r="P29" s="466">
        <v>19</v>
      </c>
      <c r="Q29" s="18">
        <v>257</v>
      </c>
      <c r="R29" s="19">
        <v>0.12180094786729857</v>
      </c>
      <c r="S29" s="16" t="s">
        <v>516</v>
      </c>
      <c r="T29" s="16"/>
      <c r="U29" s="20">
        <v>2110</v>
      </c>
      <c r="V29" s="87"/>
      <c r="W29" s="86"/>
      <c r="X29" s="88"/>
      <c r="Y29" s="88"/>
      <c r="Z29" s="85"/>
      <c r="AA29" s="70"/>
      <c r="AB29" s="85"/>
      <c r="AC29" s="70"/>
      <c r="AF29" s="70"/>
      <c r="AG29" s="70"/>
      <c r="AH29" s="70"/>
      <c r="AI29" s="88"/>
      <c r="AJ29" s="85"/>
      <c r="AK29" s="85"/>
      <c r="AL29" s="89"/>
      <c r="AN29" s="86"/>
      <c r="AO29" s="43"/>
      <c r="AP29" s="43"/>
      <c r="AQ29" s="43"/>
      <c r="AR29" s="43"/>
      <c r="AS29" s="43"/>
      <c r="AT29" s="43"/>
      <c r="AU29" s="43"/>
      <c r="AV29" s="43"/>
      <c r="AW29" s="43"/>
      <c r="AX29" s="69"/>
      <c r="AY29" s="69"/>
      <c r="AZ29" s="69"/>
      <c r="BA29" s="69"/>
      <c r="BB29" s="69"/>
    </row>
    <row r="30" spans="1:67" s="21" customFormat="1" ht="20.9" customHeight="1" x14ac:dyDescent="0.4">
      <c r="A30" s="178">
        <v>17.2</v>
      </c>
      <c r="B30" s="179"/>
      <c r="C30" s="179" t="s">
        <v>61</v>
      </c>
      <c r="D30" s="180" t="s">
        <v>341</v>
      </c>
      <c r="E30" s="426" t="s">
        <v>45</v>
      </c>
      <c r="F30" s="182" t="s">
        <v>63</v>
      </c>
      <c r="G30" s="182" t="s">
        <v>53</v>
      </c>
      <c r="H30" s="183">
        <v>1.27</v>
      </c>
      <c r="I30" s="506" t="s">
        <v>498</v>
      </c>
      <c r="J30" s="507">
        <v>9842.8572000000004</v>
      </c>
      <c r="K30" s="508">
        <v>1.02</v>
      </c>
      <c r="L30" s="509">
        <v>0.11053700951792737</v>
      </c>
      <c r="M30" s="322">
        <v>1110</v>
      </c>
      <c r="N30" s="450">
        <v>0.77083333333333337</v>
      </c>
      <c r="O30" s="185">
        <v>22</v>
      </c>
      <c r="P30" s="510">
        <v>295</v>
      </c>
      <c r="Q30" s="187">
        <v>1427</v>
      </c>
      <c r="R30" s="188">
        <v>0.99097222222222225</v>
      </c>
      <c r="S30" s="184" t="s">
        <v>517</v>
      </c>
      <c r="T30" s="184"/>
      <c r="U30" s="266">
        <v>1440</v>
      </c>
      <c r="V30" s="87"/>
      <c r="W30" s="86"/>
      <c r="X30" s="88"/>
      <c r="Y30" s="88"/>
      <c r="Z30" s="85"/>
      <c r="AA30" s="70"/>
      <c r="AB30" s="85"/>
      <c r="AC30" s="70"/>
      <c r="AF30" s="70"/>
      <c r="AG30" s="70"/>
      <c r="AH30" s="70"/>
      <c r="AI30" s="88"/>
      <c r="AJ30" s="85"/>
      <c r="AK30" s="85"/>
      <c r="AL30" s="89"/>
      <c r="AN30" s="86"/>
      <c r="AO30" s="43"/>
      <c r="AP30" s="43"/>
      <c r="AQ30" s="43"/>
      <c r="AR30" s="43"/>
      <c r="AS30" s="43"/>
      <c r="AT30" s="43"/>
      <c r="AU30" s="43"/>
      <c r="AV30" s="43"/>
      <c r="AW30" s="43"/>
      <c r="AX30" s="69"/>
      <c r="AY30" s="69"/>
      <c r="AZ30" s="69"/>
      <c r="BA30" s="69"/>
      <c r="BB30" s="69"/>
    </row>
    <row r="31" spans="1:67" s="21" customFormat="1" ht="20.9" customHeight="1" x14ac:dyDescent="0.4">
      <c r="A31" s="11">
        <v>18</v>
      </c>
      <c r="B31" s="12"/>
      <c r="C31" s="12" t="s">
        <v>71</v>
      </c>
      <c r="D31" s="13" t="s">
        <v>72</v>
      </c>
      <c r="E31" s="154" t="s">
        <v>60</v>
      </c>
      <c r="F31" s="157" t="s">
        <v>63</v>
      </c>
      <c r="G31" s="157" t="s">
        <v>46</v>
      </c>
      <c r="H31" s="15">
        <v>0.97</v>
      </c>
      <c r="I31" s="490" t="s">
        <v>498</v>
      </c>
      <c r="J31" s="485">
        <v>1967.4270000000001</v>
      </c>
      <c r="K31" s="477">
        <v>1.02</v>
      </c>
      <c r="L31" s="414">
        <v>0.1057218387264178</v>
      </c>
      <c r="M31" s="320">
        <v>212</v>
      </c>
      <c r="N31" s="450">
        <v>0.25853658536585367</v>
      </c>
      <c r="O31" s="133">
        <v>4</v>
      </c>
      <c r="P31" s="466">
        <v>51</v>
      </c>
      <c r="Q31" s="18">
        <v>267</v>
      </c>
      <c r="R31" s="19">
        <v>0.32560975609756099</v>
      </c>
      <c r="S31" s="16" t="s">
        <v>516</v>
      </c>
      <c r="T31" s="16"/>
      <c r="U31" s="20">
        <v>820</v>
      </c>
      <c r="V31" s="87"/>
      <c r="W31" s="86"/>
      <c r="X31" s="88"/>
      <c r="Y31" s="88"/>
      <c r="Z31" s="85"/>
      <c r="AA31" s="70"/>
      <c r="AB31" s="85"/>
      <c r="AC31" s="70"/>
      <c r="AF31" s="70"/>
      <c r="AG31" s="70"/>
      <c r="AH31" s="70"/>
      <c r="AI31" s="88"/>
      <c r="AJ31" s="85"/>
      <c r="AK31" s="85"/>
      <c r="AL31" s="89"/>
      <c r="AN31" s="86"/>
      <c r="AO31" s="43"/>
      <c r="AP31" s="43"/>
      <c r="AQ31" s="91"/>
      <c r="AR31" s="91"/>
      <c r="AS31" s="91"/>
      <c r="AT31" s="91"/>
      <c r="AU31" s="91"/>
      <c r="AV31" s="43"/>
      <c r="AW31" s="43"/>
      <c r="AX31" s="69"/>
      <c r="AY31" s="69"/>
      <c r="AZ31" s="69"/>
      <c r="BA31" s="69"/>
      <c r="BB31" s="69"/>
    </row>
    <row r="32" spans="1:67" s="21" customFormat="1" ht="20.9" customHeight="1" x14ac:dyDescent="0.4">
      <c r="A32" s="11">
        <v>19</v>
      </c>
      <c r="B32" s="12"/>
      <c r="C32" s="12" t="s">
        <v>71</v>
      </c>
      <c r="D32" s="13" t="s">
        <v>73</v>
      </c>
      <c r="E32" s="154" t="s">
        <v>60</v>
      </c>
      <c r="F32" s="157" t="s">
        <v>63</v>
      </c>
      <c r="G32" s="157" t="s">
        <v>46</v>
      </c>
      <c r="H32" s="15">
        <v>4.4800000000000004</v>
      </c>
      <c r="I32" s="490" t="s">
        <v>498</v>
      </c>
      <c r="J32" s="485">
        <v>1823.6988000000001</v>
      </c>
      <c r="K32" s="477">
        <v>1.0238</v>
      </c>
      <c r="L32" s="414">
        <v>0.10528054303704097</v>
      </c>
      <c r="M32" s="320">
        <v>197</v>
      </c>
      <c r="N32" s="450">
        <v>0.24024390243902438</v>
      </c>
      <c r="O32" s="133">
        <v>5</v>
      </c>
      <c r="P32" s="466">
        <v>67</v>
      </c>
      <c r="Q32" s="18">
        <v>269</v>
      </c>
      <c r="R32" s="19">
        <v>0.32804878048780489</v>
      </c>
      <c r="S32" s="16" t="s">
        <v>516</v>
      </c>
      <c r="T32" s="16"/>
      <c r="U32" s="20">
        <v>820</v>
      </c>
      <c r="V32" s="87"/>
      <c r="W32" s="86"/>
      <c r="X32" s="88"/>
      <c r="Y32" s="88"/>
      <c r="Z32" s="85"/>
      <c r="AA32" s="70"/>
      <c r="AB32" s="85"/>
      <c r="AC32" s="70"/>
      <c r="AF32" s="70"/>
      <c r="AG32" s="70"/>
      <c r="AH32" s="70"/>
      <c r="AI32" s="88"/>
      <c r="AJ32" s="85"/>
      <c r="AK32" s="85"/>
      <c r="AL32" s="89"/>
      <c r="AN32" s="86"/>
      <c r="AO32" s="43"/>
      <c r="AP32" s="43"/>
      <c r="AQ32" s="43"/>
      <c r="AR32" s="43"/>
      <c r="AS32" s="43"/>
      <c r="AT32" s="43"/>
      <c r="AU32" s="43"/>
      <c r="AV32" s="43"/>
      <c r="AW32" s="43"/>
      <c r="AX32" s="69"/>
      <c r="AY32" s="69"/>
      <c r="AZ32" s="69"/>
      <c r="BA32" s="69"/>
      <c r="BB32" s="69"/>
    </row>
    <row r="33" spans="1:58" s="21" customFormat="1" ht="20.9" customHeight="1" x14ac:dyDescent="0.4">
      <c r="A33" s="11">
        <v>20</v>
      </c>
      <c r="B33" s="12"/>
      <c r="C33" s="12" t="s">
        <v>71</v>
      </c>
      <c r="D33" s="13" t="s">
        <v>70</v>
      </c>
      <c r="E33" s="14" t="s">
        <v>52</v>
      </c>
      <c r="F33" s="10" t="s">
        <v>63</v>
      </c>
      <c r="G33" s="10" t="s">
        <v>53</v>
      </c>
      <c r="H33" s="15">
        <v>3.76</v>
      </c>
      <c r="I33" s="490" t="s">
        <v>498</v>
      </c>
      <c r="J33" s="485">
        <v>4218.4306666666671</v>
      </c>
      <c r="K33" s="477">
        <v>1.0412999999999999</v>
      </c>
      <c r="L33" s="414">
        <v>0.10145953171210904</v>
      </c>
      <c r="M33" s="320">
        <v>446</v>
      </c>
      <c r="N33" s="450">
        <v>0.21137440758293838</v>
      </c>
      <c r="O33" s="133">
        <v>18</v>
      </c>
      <c r="P33" s="466">
        <v>29</v>
      </c>
      <c r="Q33" s="18">
        <v>493</v>
      </c>
      <c r="R33" s="19">
        <v>0.23364928909952606</v>
      </c>
      <c r="S33" s="16" t="s">
        <v>516</v>
      </c>
      <c r="T33" s="16"/>
      <c r="U33" s="20">
        <v>2110</v>
      </c>
      <c r="V33" s="87"/>
      <c r="W33" s="86"/>
      <c r="X33" s="88"/>
      <c r="Y33" s="88"/>
      <c r="Z33" s="85"/>
      <c r="AA33" s="70"/>
      <c r="AB33" s="85"/>
      <c r="AC33" s="70"/>
      <c r="AF33" s="70"/>
      <c r="AG33" s="70"/>
      <c r="AH33" s="70"/>
      <c r="AI33" s="88"/>
      <c r="AJ33" s="85"/>
      <c r="AK33" s="85"/>
      <c r="AL33" s="89"/>
      <c r="AN33" s="86"/>
      <c r="AO33" s="43"/>
      <c r="AP33" s="43"/>
      <c r="AQ33" s="43"/>
      <c r="AR33" s="43"/>
      <c r="AS33" s="43"/>
      <c r="AT33" s="43"/>
      <c r="AU33" s="43"/>
      <c r="AV33" s="43"/>
      <c r="AW33" s="43"/>
      <c r="AX33" s="69"/>
      <c r="AY33" s="69"/>
      <c r="AZ33" s="69"/>
      <c r="BA33" s="69"/>
      <c r="BB33" s="69"/>
    </row>
    <row r="34" spans="1:58" s="21" customFormat="1" ht="20.9" customHeight="1" x14ac:dyDescent="0.4">
      <c r="A34" s="11">
        <v>21.1</v>
      </c>
      <c r="B34" s="12"/>
      <c r="C34" s="12" t="s">
        <v>479</v>
      </c>
      <c r="D34" s="13" t="s">
        <v>74</v>
      </c>
      <c r="E34" s="14" t="s">
        <v>52</v>
      </c>
      <c r="F34" s="10" t="s">
        <v>63</v>
      </c>
      <c r="G34" s="10" t="s">
        <v>53</v>
      </c>
      <c r="H34" s="15">
        <v>2.85</v>
      </c>
      <c r="I34" s="490" t="s">
        <v>498</v>
      </c>
      <c r="J34" s="485">
        <v>6195.4186666666665</v>
      </c>
      <c r="K34" s="477">
        <v>1.0590999999999999</v>
      </c>
      <c r="L34" s="414">
        <v>0.10071958548295042</v>
      </c>
      <c r="M34" s="320">
        <v>661</v>
      </c>
      <c r="N34" s="450">
        <v>0.50458015267175571</v>
      </c>
      <c r="O34" s="133">
        <v>39</v>
      </c>
      <c r="P34" s="466">
        <v>13</v>
      </c>
      <c r="Q34" s="18">
        <v>713</v>
      </c>
      <c r="R34" s="19">
        <v>0.54427480916030535</v>
      </c>
      <c r="S34" s="16" t="s">
        <v>516</v>
      </c>
      <c r="T34" s="16"/>
      <c r="U34" s="20">
        <v>1310</v>
      </c>
      <c r="V34" s="87"/>
      <c r="W34" s="86"/>
      <c r="X34" s="88"/>
      <c r="Y34" s="88"/>
      <c r="Z34" s="85"/>
      <c r="AA34" s="70"/>
      <c r="AB34" s="85"/>
      <c r="AC34" s="70"/>
      <c r="AF34" s="70"/>
      <c r="AG34" s="70"/>
      <c r="AH34" s="70"/>
      <c r="AI34" s="88"/>
      <c r="AJ34" s="85"/>
      <c r="AK34" s="85"/>
      <c r="AL34" s="89"/>
      <c r="AN34" s="86"/>
      <c r="AO34" s="43"/>
      <c r="AP34" s="43"/>
      <c r="AQ34" s="92"/>
      <c r="AR34" s="92"/>
      <c r="AS34" s="92"/>
      <c r="AT34" s="92"/>
      <c r="AU34" s="92"/>
    </row>
    <row r="35" spans="1:58" s="21" customFormat="1" ht="20.9" customHeight="1" x14ac:dyDescent="0.4">
      <c r="A35" s="11">
        <v>21.2</v>
      </c>
      <c r="B35" s="12"/>
      <c r="C35" s="12" t="s">
        <v>479</v>
      </c>
      <c r="D35" s="13" t="s">
        <v>75</v>
      </c>
      <c r="E35" s="156" t="s">
        <v>45</v>
      </c>
      <c r="F35" s="10" t="s">
        <v>177</v>
      </c>
      <c r="G35" s="10" t="s">
        <v>53</v>
      </c>
      <c r="H35" s="15">
        <v>1.5</v>
      </c>
      <c r="I35" s="490" t="s">
        <v>498</v>
      </c>
      <c r="J35" s="485">
        <v>20542.698</v>
      </c>
      <c r="K35" s="477">
        <v>1.0827</v>
      </c>
      <c r="L35" s="414">
        <v>0.1027880223173354</v>
      </c>
      <c r="M35" s="320">
        <v>2286</v>
      </c>
      <c r="N35" s="450">
        <v>0.7099378881987578</v>
      </c>
      <c r="O35" s="134">
        <v>189</v>
      </c>
      <c r="P35" s="466">
        <v>355</v>
      </c>
      <c r="Q35" s="18">
        <v>2830</v>
      </c>
      <c r="R35" s="19">
        <v>0.8788819875776398</v>
      </c>
      <c r="S35" s="16" t="s">
        <v>516</v>
      </c>
      <c r="T35" s="16"/>
      <c r="U35" s="20">
        <v>3220</v>
      </c>
      <c r="V35" s="87"/>
      <c r="W35" s="86"/>
      <c r="X35" s="88"/>
      <c r="Y35" s="88"/>
      <c r="Z35" s="85"/>
      <c r="AA35" s="70"/>
      <c r="AB35" s="85"/>
      <c r="AC35" s="70"/>
      <c r="AF35" s="70"/>
      <c r="AG35" s="70"/>
      <c r="AH35" s="70"/>
      <c r="AI35" s="88"/>
      <c r="AJ35" s="85"/>
      <c r="AK35" s="85"/>
      <c r="AL35" s="89"/>
      <c r="AN35" s="86"/>
      <c r="AO35" s="43"/>
      <c r="AP35" s="43"/>
      <c r="AQ35" s="92"/>
      <c r="AR35" s="92"/>
      <c r="AS35" s="92"/>
      <c r="AT35" s="92"/>
      <c r="AU35" s="92"/>
    </row>
    <row r="36" spans="1:58" s="21" customFormat="1" ht="20.9" customHeight="1" x14ac:dyDescent="0.4">
      <c r="A36" s="11">
        <v>22</v>
      </c>
      <c r="B36" s="12"/>
      <c r="C36" s="12" t="s">
        <v>77</v>
      </c>
      <c r="D36" s="13" t="s">
        <v>78</v>
      </c>
      <c r="E36" s="14" t="s">
        <v>45</v>
      </c>
      <c r="F36" s="10" t="s">
        <v>44</v>
      </c>
      <c r="G36" s="10" t="s">
        <v>53</v>
      </c>
      <c r="H36" s="15">
        <v>2.38</v>
      </c>
      <c r="I36" s="490" t="s">
        <v>498</v>
      </c>
      <c r="J36" s="486">
        <v>805.56200000000001</v>
      </c>
      <c r="K36" s="477">
        <v>1.02</v>
      </c>
      <c r="L36" s="414">
        <v>0.1142059829038609</v>
      </c>
      <c r="M36" s="320">
        <v>94</v>
      </c>
      <c r="N36" s="450">
        <v>8.1739130434782606E-2</v>
      </c>
      <c r="O36" s="133">
        <v>2</v>
      </c>
      <c r="P36" s="466"/>
      <c r="Q36" s="18">
        <v>96</v>
      </c>
      <c r="R36" s="19">
        <v>8.3478260869565224E-2</v>
      </c>
      <c r="S36" s="16" t="s">
        <v>516</v>
      </c>
      <c r="T36" s="16"/>
      <c r="U36" s="20">
        <v>1150</v>
      </c>
      <c r="V36" s="87"/>
      <c r="W36" s="86"/>
      <c r="X36" s="88"/>
      <c r="Y36" s="88"/>
      <c r="Z36" s="85"/>
      <c r="AA36" s="70"/>
      <c r="AB36" s="85"/>
      <c r="AC36" s="70"/>
      <c r="AF36" s="70"/>
      <c r="AG36" s="70"/>
      <c r="AH36" s="70"/>
      <c r="AI36" s="88"/>
      <c r="AJ36" s="85"/>
      <c r="AK36" s="85"/>
      <c r="AL36" s="89"/>
      <c r="AN36" s="86"/>
      <c r="AO36" s="43"/>
      <c r="AP36" s="43"/>
      <c r="AQ36" s="92"/>
      <c r="AR36" s="92"/>
      <c r="AS36" s="92"/>
      <c r="AT36" s="92"/>
      <c r="AU36" s="92"/>
    </row>
    <row r="37" spans="1:58" s="214" customFormat="1" ht="20.25" customHeight="1" x14ac:dyDescent="0.4">
      <c r="A37" s="218">
        <v>23.1</v>
      </c>
      <c r="B37" s="198"/>
      <c r="C37" s="198" t="s">
        <v>79</v>
      </c>
      <c r="D37" s="199" t="s">
        <v>80</v>
      </c>
      <c r="E37" s="200" t="s">
        <v>45</v>
      </c>
      <c r="F37" s="202" t="s">
        <v>63</v>
      </c>
      <c r="G37" s="202" t="s">
        <v>53</v>
      </c>
      <c r="H37" s="203">
        <v>0.56999999999999995</v>
      </c>
      <c r="I37" s="511" t="s">
        <v>498</v>
      </c>
      <c r="J37" s="512">
        <v>13224.3408</v>
      </c>
      <c r="K37" s="513">
        <v>1.0391999999999999</v>
      </c>
      <c r="L37" s="514">
        <v>9.5799025057226025E-2</v>
      </c>
      <c r="M37" s="321">
        <v>1317</v>
      </c>
      <c r="N37" s="452">
        <v>0.9145833333333333</v>
      </c>
      <c r="O37" s="205">
        <v>52</v>
      </c>
      <c r="P37" s="515">
        <v>523</v>
      </c>
      <c r="Q37" s="207">
        <v>1892</v>
      </c>
      <c r="R37" s="208">
        <v>1.3138888888888889</v>
      </c>
      <c r="S37" s="204" t="s">
        <v>518</v>
      </c>
      <c r="T37" s="204"/>
      <c r="U37" s="261">
        <v>1440</v>
      </c>
      <c r="V37" s="210"/>
      <c r="W37" s="209"/>
      <c r="X37" s="211"/>
      <c r="Y37" s="211"/>
      <c r="Z37" s="212"/>
      <c r="AA37" s="213"/>
      <c r="AB37" s="212"/>
      <c r="AC37" s="213"/>
      <c r="AF37" s="213"/>
      <c r="AG37" s="213"/>
      <c r="AH37" s="213"/>
      <c r="AI37" s="211"/>
      <c r="AJ37" s="212"/>
      <c r="AK37" s="212"/>
      <c r="AL37" s="215"/>
      <c r="AN37" s="209"/>
      <c r="AO37" s="216"/>
      <c r="AP37" s="216"/>
      <c r="AQ37" s="290"/>
      <c r="AR37" s="290"/>
      <c r="AS37" s="290"/>
      <c r="AT37" s="290"/>
      <c r="AU37" s="290"/>
    </row>
    <row r="38" spans="1:58" s="21" customFormat="1" ht="20.9" customHeight="1" x14ac:dyDescent="0.4">
      <c r="A38" s="218">
        <v>23.2</v>
      </c>
      <c r="B38" s="198"/>
      <c r="C38" s="198" t="s">
        <v>79</v>
      </c>
      <c r="D38" s="199" t="s">
        <v>470</v>
      </c>
      <c r="E38" s="219" t="s">
        <v>52</v>
      </c>
      <c r="F38" s="202" t="s">
        <v>63</v>
      </c>
      <c r="G38" s="202" t="s">
        <v>53</v>
      </c>
      <c r="H38" s="203">
        <v>4.09</v>
      </c>
      <c r="I38" s="511" t="s">
        <v>498</v>
      </c>
      <c r="J38" s="512">
        <v>6895.2509999999993</v>
      </c>
      <c r="K38" s="513">
        <v>1.0661</v>
      </c>
      <c r="L38" s="514">
        <v>9.9778818784116791E-2</v>
      </c>
      <c r="M38" s="321">
        <v>733</v>
      </c>
      <c r="N38" s="450">
        <v>0.55954198473282446</v>
      </c>
      <c r="O38" s="205">
        <v>48</v>
      </c>
      <c r="P38" s="515">
        <v>1277</v>
      </c>
      <c r="Q38" s="207">
        <v>2058</v>
      </c>
      <c r="R38" s="208">
        <v>1.5709923664122138</v>
      </c>
      <c r="S38" s="204" t="s">
        <v>518</v>
      </c>
      <c r="T38" s="204"/>
      <c r="U38" s="261">
        <v>1310</v>
      </c>
      <c r="V38" s="87"/>
      <c r="W38" s="86"/>
      <c r="X38" s="88"/>
      <c r="Y38" s="88"/>
      <c r="Z38" s="85"/>
      <c r="AA38" s="70"/>
      <c r="AB38" s="85"/>
      <c r="AC38" s="70"/>
      <c r="AF38" s="70"/>
      <c r="AG38" s="70"/>
      <c r="AH38" s="70"/>
      <c r="AI38" s="88"/>
      <c r="AJ38" s="85"/>
      <c r="AK38" s="85"/>
      <c r="AL38" s="89"/>
      <c r="AN38" s="86"/>
      <c r="AO38" s="43"/>
      <c r="AP38" s="43"/>
      <c r="AQ38" s="92"/>
      <c r="AR38" s="43"/>
      <c r="AS38" s="92"/>
      <c r="AT38" s="92"/>
      <c r="AU38" s="92"/>
    </row>
    <row r="39" spans="1:58" s="21" customFormat="1" ht="20.9" customHeight="1" x14ac:dyDescent="0.4">
      <c r="A39" s="218">
        <v>24</v>
      </c>
      <c r="B39" s="198"/>
      <c r="C39" s="198" t="s">
        <v>79</v>
      </c>
      <c r="D39" s="199" t="s">
        <v>471</v>
      </c>
      <c r="E39" s="219" t="s">
        <v>52</v>
      </c>
      <c r="F39" s="202" t="s">
        <v>63</v>
      </c>
      <c r="G39" s="202" t="s">
        <v>53</v>
      </c>
      <c r="H39" s="203">
        <v>2.66</v>
      </c>
      <c r="I39" s="511" t="s">
        <v>498</v>
      </c>
      <c r="J39" s="512">
        <v>10559.815200000001</v>
      </c>
      <c r="K39" s="513">
        <v>1.0774999999999999</v>
      </c>
      <c r="L39" s="514">
        <v>9.2823222878252495E-2</v>
      </c>
      <c r="M39" s="321">
        <v>1056</v>
      </c>
      <c r="N39" s="450">
        <v>0.80610687022900762</v>
      </c>
      <c r="O39" s="205">
        <v>82</v>
      </c>
      <c r="P39" s="515">
        <v>698</v>
      </c>
      <c r="Q39" s="207">
        <v>1836</v>
      </c>
      <c r="R39" s="208">
        <v>1.4015267175572519</v>
      </c>
      <c r="S39" s="204" t="s">
        <v>518</v>
      </c>
      <c r="T39" s="204"/>
      <c r="U39" s="261">
        <v>1310</v>
      </c>
      <c r="V39" s="87"/>
      <c r="W39" s="86"/>
      <c r="X39" s="88"/>
      <c r="Y39" s="88"/>
      <c r="Z39" s="85"/>
      <c r="AA39" s="70"/>
      <c r="AB39" s="85"/>
      <c r="AC39" s="70"/>
      <c r="AF39" s="70"/>
      <c r="AG39" s="70"/>
      <c r="AH39" s="70"/>
      <c r="AI39" s="88"/>
      <c r="AJ39" s="85"/>
      <c r="AK39" s="85"/>
      <c r="AL39" s="89"/>
      <c r="AN39" s="86"/>
      <c r="AO39" s="43"/>
      <c r="AP39" s="43"/>
      <c r="AQ39" s="43"/>
      <c r="AR39" s="43"/>
      <c r="AS39" s="43"/>
      <c r="AT39" s="43"/>
      <c r="AU39" s="43"/>
      <c r="AX39" s="87"/>
    </row>
    <row r="40" spans="1:58" s="21" customFormat="1" ht="20.9" customHeight="1" x14ac:dyDescent="0.4">
      <c r="A40" s="11">
        <v>25.1</v>
      </c>
      <c r="B40" s="12"/>
      <c r="C40" s="12" t="s">
        <v>83</v>
      </c>
      <c r="D40" s="13" t="s">
        <v>84</v>
      </c>
      <c r="E40" s="14" t="s">
        <v>45</v>
      </c>
      <c r="F40" s="10" t="s">
        <v>44</v>
      </c>
      <c r="G40" s="10" t="s">
        <v>53</v>
      </c>
      <c r="H40" s="15">
        <v>0.98</v>
      </c>
      <c r="I40" s="490" t="s">
        <v>498</v>
      </c>
      <c r="J40" s="485">
        <v>6409.5371999999998</v>
      </c>
      <c r="K40" s="477">
        <v>1.02</v>
      </c>
      <c r="L40" s="414">
        <v>0.13043063389974552</v>
      </c>
      <c r="M40" s="320">
        <v>853</v>
      </c>
      <c r="N40" s="450">
        <v>0.59236111111111112</v>
      </c>
      <c r="O40" s="133">
        <v>17</v>
      </c>
      <c r="P40" s="466">
        <v>83</v>
      </c>
      <c r="Q40" s="18">
        <v>953</v>
      </c>
      <c r="R40" s="19">
        <v>0.66180555555555554</v>
      </c>
      <c r="S40" s="16" t="s">
        <v>516</v>
      </c>
      <c r="T40" s="16"/>
      <c r="U40" s="20">
        <v>1440</v>
      </c>
      <c r="V40" s="87"/>
      <c r="W40" s="86"/>
      <c r="X40" s="88"/>
      <c r="Y40" s="88"/>
      <c r="Z40" s="85"/>
      <c r="AA40" s="70"/>
      <c r="AB40" s="85"/>
      <c r="AC40" s="70"/>
      <c r="AF40" s="70"/>
      <c r="AG40" s="70"/>
      <c r="AH40" s="70"/>
      <c r="AI40" s="88"/>
      <c r="AJ40" s="85"/>
      <c r="AK40" s="85"/>
      <c r="AL40" s="89"/>
      <c r="AN40" s="86"/>
      <c r="AO40" s="43"/>
      <c r="AP40" s="43"/>
      <c r="AQ40" s="92"/>
      <c r="AR40" s="43"/>
      <c r="AS40" s="92"/>
      <c r="AT40" s="92"/>
      <c r="AU40" s="92"/>
      <c r="AY40" s="87"/>
      <c r="AZ40" s="87"/>
      <c r="BA40" s="87"/>
      <c r="BB40" s="87"/>
      <c r="BC40" s="87"/>
      <c r="BD40" s="87"/>
      <c r="BE40" s="87"/>
      <c r="BF40" s="87"/>
    </row>
    <row r="41" spans="1:58" s="21" customFormat="1" ht="20.9" customHeight="1" x14ac:dyDescent="0.4">
      <c r="A41" s="11">
        <v>25.2</v>
      </c>
      <c r="B41" s="12"/>
      <c r="C41" s="12" t="s">
        <v>83</v>
      </c>
      <c r="D41" s="13" t="s">
        <v>85</v>
      </c>
      <c r="E41" s="14" t="s">
        <v>45</v>
      </c>
      <c r="F41" s="10" t="s">
        <v>44</v>
      </c>
      <c r="G41" s="10" t="s">
        <v>53</v>
      </c>
      <c r="H41" s="15">
        <v>0.35</v>
      </c>
      <c r="I41" s="490" t="s">
        <v>498</v>
      </c>
      <c r="J41" s="485">
        <v>7223.0994000000001</v>
      </c>
      <c r="K41" s="477">
        <v>1.0229999999999999</v>
      </c>
      <c r="L41" s="414">
        <v>0.11130955777792563</v>
      </c>
      <c r="M41" s="320">
        <v>822</v>
      </c>
      <c r="N41" s="450">
        <v>0.5708333333333333</v>
      </c>
      <c r="O41" s="133">
        <v>19</v>
      </c>
      <c r="P41" s="466">
        <v>98</v>
      </c>
      <c r="Q41" s="18">
        <v>939</v>
      </c>
      <c r="R41" s="19">
        <v>0.65208333333333335</v>
      </c>
      <c r="S41" s="16" t="s">
        <v>516</v>
      </c>
      <c r="T41" s="16"/>
      <c r="U41" s="20">
        <v>1440</v>
      </c>
      <c r="V41" s="87"/>
      <c r="W41" s="86"/>
      <c r="X41" s="88"/>
      <c r="Y41" s="88"/>
      <c r="Z41" s="85"/>
      <c r="AA41" s="70"/>
      <c r="AB41" s="85"/>
      <c r="AC41" s="70"/>
      <c r="AF41" s="70"/>
      <c r="AG41" s="70"/>
      <c r="AH41" s="70"/>
      <c r="AI41" s="88"/>
      <c r="AJ41" s="85"/>
      <c r="AK41" s="85"/>
      <c r="AL41" s="89"/>
      <c r="AN41" s="86"/>
      <c r="AO41" s="43"/>
      <c r="AP41" s="43"/>
      <c r="AQ41" s="43"/>
      <c r="AR41" s="43"/>
      <c r="AS41" s="43"/>
      <c r="AT41" s="43"/>
      <c r="AU41" s="43"/>
      <c r="AY41" s="87"/>
      <c r="AZ41" s="87"/>
      <c r="BA41" s="87"/>
      <c r="BB41" s="87"/>
      <c r="BC41" s="87"/>
      <c r="BD41" s="87"/>
      <c r="BE41" s="87"/>
      <c r="BF41" s="87"/>
    </row>
    <row r="42" spans="1:58" s="194" customFormat="1" ht="20.9" customHeight="1" x14ac:dyDescent="0.4">
      <c r="A42" s="11">
        <v>26</v>
      </c>
      <c r="B42" s="12"/>
      <c r="C42" s="12" t="s">
        <v>83</v>
      </c>
      <c r="D42" s="13" t="s">
        <v>86</v>
      </c>
      <c r="E42" s="14" t="s">
        <v>45</v>
      </c>
      <c r="F42" s="10" t="s">
        <v>44</v>
      </c>
      <c r="G42" s="10" t="s">
        <v>53</v>
      </c>
      <c r="H42" s="15">
        <v>1.07</v>
      </c>
      <c r="I42" s="490" t="s">
        <v>498</v>
      </c>
      <c r="J42" s="485">
        <v>9972.4482000000007</v>
      </c>
      <c r="K42" s="477">
        <v>1.0313000000000001</v>
      </c>
      <c r="L42" s="414">
        <v>0.10709506618445007</v>
      </c>
      <c r="M42" s="320">
        <v>1101</v>
      </c>
      <c r="N42" s="450">
        <v>0.76458333333333328</v>
      </c>
      <c r="O42" s="133">
        <v>34</v>
      </c>
      <c r="P42" s="466">
        <v>157</v>
      </c>
      <c r="Q42" s="18">
        <v>1292</v>
      </c>
      <c r="R42" s="19">
        <v>0.89722222222222225</v>
      </c>
      <c r="S42" s="16" t="s">
        <v>516</v>
      </c>
      <c r="T42" s="16"/>
      <c r="U42" s="20">
        <v>1440</v>
      </c>
      <c r="V42" s="190"/>
      <c r="W42" s="189"/>
      <c r="X42" s="191"/>
      <c r="Y42" s="191"/>
      <c r="Z42" s="192"/>
      <c r="AA42" s="193"/>
      <c r="AB42" s="192"/>
      <c r="AC42" s="193"/>
      <c r="AF42" s="193"/>
      <c r="AG42" s="193"/>
      <c r="AH42" s="193"/>
      <c r="AI42" s="191"/>
      <c r="AJ42" s="192"/>
      <c r="AK42" s="192"/>
      <c r="AL42" s="195"/>
      <c r="AN42" s="189"/>
      <c r="AO42" s="196"/>
      <c r="AP42" s="196"/>
      <c r="AQ42" s="196"/>
      <c r="AR42" s="196"/>
      <c r="AS42" s="196"/>
      <c r="AT42" s="196"/>
      <c r="AU42" s="196"/>
      <c r="AY42" s="190"/>
      <c r="AZ42" s="190"/>
      <c r="BA42" s="190"/>
      <c r="BB42" s="190"/>
      <c r="BC42" s="190"/>
      <c r="BD42" s="190"/>
      <c r="BE42" s="190"/>
      <c r="BF42" s="190"/>
    </row>
    <row r="43" spans="1:58" s="21" customFormat="1" ht="20.9" customHeight="1" x14ac:dyDescent="0.4">
      <c r="A43" s="11">
        <v>27</v>
      </c>
      <c r="B43" s="12"/>
      <c r="C43" s="12" t="s">
        <v>87</v>
      </c>
      <c r="D43" s="13" t="s">
        <v>88</v>
      </c>
      <c r="E43" s="14" t="s">
        <v>45</v>
      </c>
      <c r="F43" s="10" t="s">
        <v>44</v>
      </c>
      <c r="G43" s="10" t="s">
        <v>53</v>
      </c>
      <c r="H43" s="15">
        <v>4.2699999999999996</v>
      </c>
      <c r="I43" s="490" t="s">
        <v>498</v>
      </c>
      <c r="J43" s="485">
        <v>4497.3126000000002</v>
      </c>
      <c r="K43" s="477">
        <v>1.02</v>
      </c>
      <c r="L43" s="415">
        <v>9.2499685256479613E-2</v>
      </c>
      <c r="M43" s="320">
        <v>424</v>
      </c>
      <c r="N43" s="450">
        <v>0.36869565217391304</v>
      </c>
      <c r="O43" s="133">
        <v>8</v>
      </c>
      <c r="P43" s="466"/>
      <c r="Q43" s="18">
        <v>432</v>
      </c>
      <c r="R43" s="19">
        <v>0.37565217391304345</v>
      </c>
      <c r="S43" s="16" t="s">
        <v>516</v>
      </c>
      <c r="T43" s="16"/>
      <c r="U43" s="20">
        <v>1150</v>
      </c>
      <c r="V43" s="87"/>
      <c r="W43" s="86"/>
      <c r="X43" s="88"/>
      <c r="Y43" s="88"/>
      <c r="Z43" s="85"/>
      <c r="AA43" s="70"/>
      <c r="AB43" s="85"/>
      <c r="AC43" s="70"/>
      <c r="AF43" s="70"/>
      <c r="AG43" s="70"/>
      <c r="AH43" s="70"/>
      <c r="AI43" s="88"/>
      <c r="AJ43" s="85"/>
      <c r="AK43" s="85"/>
      <c r="AL43" s="89"/>
      <c r="AN43" s="86"/>
      <c r="AO43" s="43"/>
      <c r="AP43" s="43"/>
      <c r="AQ43" s="90"/>
      <c r="AR43" s="43"/>
      <c r="AS43" s="90"/>
      <c r="AT43" s="90"/>
      <c r="AU43" s="93"/>
      <c r="AY43" s="87"/>
      <c r="AZ43" s="87"/>
      <c r="BA43" s="87"/>
      <c r="BB43" s="87"/>
      <c r="BC43" s="87"/>
      <c r="BD43" s="87"/>
      <c r="BE43" s="87"/>
      <c r="BF43" s="87"/>
    </row>
    <row r="44" spans="1:58" s="21" customFormat="1" ht="20.9" customHeight="1" x14ac:dyDescent="0.4">
      <c r="A44" s="11">
        <v>28.1</v>
      </c>
      <c r="B44" s="12"/>
      <c r="C44" s="12" t="s">
        <v>87</v>
      </c>
      <c r="D44" s="13" t="s">
        <v>89</v>
      </c>
      <c r="E44" s="14" t="s">
        <v>45</v>
      </c>
      <c r="F44" s="10" t="s">
        <v>44</v>
      </c>
      <c r="G44" s="10" t="s">
        <v>53</v>
      </c>
      <c r="H44" s="15">
        <v>0.65</v>
      </c>
      <c r="I44" s="490" t="s">
        <v>498</v>
      </c>
      <c r="J44" s="486">
        <v>2674.6235999999999</v>
      </c>
      <c r="K44" s="477">
        <v>1.02</v>
      </c>
      <c r="L44" s="414">
        <v>9.8705477660482766E-2</v>
      </c>
      <c r="M44" s="320">
        <v>269</v>
      </c>
      <c r="N44" s="450">
        <v>0.23391304347826086</v>
      </c>
      <c r="O44" s="133">
        <v>5</v>
      </c>
      <c r="P44" s="466"/>
      <c r="Q44" s="18">
        <v>274</v>
      </c>
      <c r="R44" s="19">
        <v>0.23826086956521739</v>
      </c>
      <c r="S44" s="16" t="s">
        <v>516</v>
      </c>
      <c r="T44" s="16"/>
      <c r="U44" s="20">
        <v>1150</v>
      </c>
      <c r="V44" s="87"/>
      <c r="W44" s="86"/>
      <c r="X44" s="88"/>
      <c r="Y44" s="88"/>
      <c r="Z44" s="85"/>
      <c r="AA44" s="70"/>
      <c r="AB44" s="85"/>
      <c r="AC44" s="70"/>
      <c r="AF44" s="70"/>
      <c r="AG44" s="70"/>
      <c r="AH44" s="70"/>
      <c r="AI44" s="88"/>
      <c r="AJ44" s="85"/>
      <c r="AK44" s="85"/>
      <c r="AL44" s="89"/>
      <c r="AN44" s="86"/>
      <c r="AO44" s="43"/>
      <c r="AP44" s="43"/>
      <c r="AQ44" s="90"/>
      <c r="AR44" s="43"/>
      <c r="AS44" s="90"/>
      <c r="AT44" s="90"/>
      <c r="AU44" s="93"/>
    </row>
    <row r="45" spans="1:58" s="21" customFormat="1" ht="20.9" customHeight="1" x14ac:dyDescent="0.4">
      <c r="A45" s="11">
        <v>28.2</v>
      </c>
      <c r="B45" s="12"/>
      <c r="C45" s="12" t="s">
        <v>87</v>
      </c>
      <c r="D45" s="13" t="s">
        <v>90</v>
      </c>
      <c r="E45" s="14" t="s">
        <v>45</v>
      </c>
      <c r="F45" s="10" t="s">
        <v>44</v>
      </c>
      <c r="G45" s="10" t="s">
        <v>53</v>
      </c>
      <c r="H45" s="15">
        <v>1.77</v>
      </c>
      <c r="I45" s="490" t="s">
        <v>498</v>
      </c>
      <c r="J45" s="485">
        <v>2619.7578000000003</v>
      </c>
      <c r="K45" s="477">
        <v>1.02</v>
      </c>
      <c r="L45" s="414">
        <v>0.11756812022851883</v>
      </c>
      <c r="M45" s="320">
        <v>314</v>
      </c>
      <c r="N45" s="450">
        <v>0.27304347826086955</v>
      </c>
      <c r="O45" s="133">
        <v>6</v>
      </c>
      <c r="P45" s="466"/>
      <c r="Q45" s="18">
        <v>320</v>
      </c>
      <c r="R45" s="19">
        <v>0.27826086956521739</v>
      </c>
      <c r="S45" s="16" t="s">
        <v>516</v>
      </c>
      <c r="T45" s="16"/>
      <c r="U45" s="20">
        <v>1150</v>
      </c>
      <c r="V45" s="87"/>
      <c r="W45" s="86"/>
      <c r="X45" s="88"/>
      <c r="Y45" s="88"/>
      <c r="Z45" s="85"/>
      <c r="AA45" s="70"/>
      <c r="AB45" s="85"/>
      <c r="AC45" s="70"/>
      <c r="AF45" s="70"/>
      <c r="AG45" s="70"/>
      <c r="AH45" s="70"/>
      <c r="AI45" s="88"/>
      <c r="AJ45" s="85"/>
      <c r="AK45" s="85"/>
      <c r="AL45" s="89"/>
      <c r="AN45" s="86"/>
      <c r="AO45" s="43"/>
      <c r="AP45" s="43"/>
      <c r="AQ45" s="69"/>
      <c r="AR45" s="43"/>
      <c r="AS45" s="69"/>
      <c r="AT45" s="69"/>
      <c r="AU45" s="69"/>
    </row>
    <row r="46" spans="1:58" s="21" customFormat="1" ht="20.9" customHeight="1" x14ac:dyDescent="0.4">
      <c r="A46" s="11">
        <v>29</v>
      </c>
      <c r="B46" s="12"/>
      <c r="C46" s="12" t="s">
        <v>91</v>
      </c>
      <c r="D46" s="13" t="s">
        <v>92</v>
      </c>
      <c r="E46" s="154" t="s">
        <v>60</v>
      </c>
      <c r="F46" s="157" t="s">
        <v>63</v>
      </c>
      <c r="G46" s="157" t="s">
        <v>46</v>
      </c>
      <c r="H46" s="15">
        <v>5.55</v>
      </c>
      <c r="I46" s="490" t="s">
        <v>498</v>
      </c>
      <c r="J46" s="485">
        <v>4810.6046999999999</v>
      </c>
      <c r="K46" s="477">
        <v>1.0361</v>
      </c>
      <c r="L46" s="414">
        <v>0.10643152616551511</v>
      </c>
      <c r="M46" s="320">
        <v>530</v>
      </c>
      <c r="N46" s="450">
        <v>0.64634146341463417</v>
      </c>
      <c r="O46" s="133">
        <v>19</v>
      </c>
      <c r="P46" s="466">
        <v>106</v>
      </c>
      <c r="Q46" s="18">
        <v>655</v>
      </c>
      <c r="R46" s="19">
        <v>0.79878048780487809</v>
      </c>
      <c r="S46" s="16" t="s">
        <v>516</v>
      </c>
      <c r="T46" s="16"/>
      <c r="U46" s="20">
        <v>820</v>
      </c>
      <c r="V46" s="87"/>
      <c r="W46" s="86"/>
      <c r="X46" s="88"/>
      <c r="Y46" s="88"/>
      <c r="Z46" s="85"/>
      <c r="AA46" s="70"/>
      <c r="AB46" s="85"/>
      <c r="AC46" s="70"/>
      <c r="AF46" s="70"/>
      <c r="AG46" s="70"/>
      <c r="AH46" s="70"/>
      <c r="AI46" s="88"/>
      <c r="AJ46" s="85"/>
      <c r="AK46" s="85"/>
      <c r="AL46" s="89"/>
      <c r="AN46" s="86"/>
      <c r="AO46" s="43"/>
      <c r="AP46" s="43"/>
      <c r="AQ46" s="69"/>
      <c r="AR46" s="43"/>
      <c r="AS46" s="69"/>
      <c r="AT46" s="69"/>
      <c r="AU46" s="69"/>
    </row>
    <row r="47" spans="1:58" s="21" customFormat="1" ht="20.9" customHeight="1" x14ac:dyDescent="0.4">
      <c r="A47" s="11">
        <v>30</v>
      </c>
      <c r="B47" s="12"/>
      <c r="C47" s="12" t="s">
        <v>93</v>
      </c>
      <c r="D47" s="13" t="s">
        <v>94</v>
      </c>
      <c r="E47" s="14" t="s">
        <v>52</v>
      </c>
      <c r="F47" s="10" t="s">
        <v>63</v>
      </c>
      <c r="G47" s="10" t="s">
        <v>53</v>
      </c>
      <c r="H47" s="15">
        <v>4.03</v>
      </c>
      <c r="I47" s="490" t="s">
        <v>498</v>
      </c>
      <c r="J47" s="485">
        <v>595.452</v>
      </c>
      <c r="K47" s="478">
        <v>1.02</v>
      </c>
      <c r="L47" s="414">
        <v>0.10076378952459644</v>
      </c>
      <c r="M47" s="320">
        <v>61</v>
      </c>
      <c r="N47" s="450">
        <v>2.8909952606635071E-2</v>
      </c>
      <c r="O47" s="133">
        <v>1</v>
      </c>
      <c r="P47" s="466"/>
      <c r="Q47" s="18">
        <v>62</v>
      </c>
      <c r="R47" s="19">
        <v>2.9383886255924172E-2</v>
      </c>
      <c r="S47" s="16" t="s">
        <v>516</v>
      </c>
      <c r="T47" s="16"/>
      <c r="U47" s="20">
        <v>2110</v>
      </c>
      <c r="V47" s="87"/>
      <c r="W47" s="86"/>
      <c r="X47" s="88"/>
      <c r="Y47" s="88"/>
      <c r="Z47" s="85"/>
      <c r="AA47" s="70"/>
      <c r="AB47" s="85"/>
      <c r="AC47" s="70"/>
      <c r="AF47" s="70"/>
      <c r="AG47" s="70"/>
      <c r="AH47" s="70"/>
      <c r="AI47" s="88"/>
      <c r="AJ47" s="85"/>
      <c r="AK47" s="85"/>
      <c r="AL47" s="89"/>
      <c r="AN47" s="86"/>
      <c r="AO47" s="43"/>
      <c r="AP47" s="43"/>
      <c r="AQ47" s="91"/>
      <c r="AR47" s="43"/>
      <c r="AS47" s="91"/>
      <c r="AT47" s="91"/>
      <c r="AU47" s="91"/>
    </row>
    <row r="48" spans="1:58" s="21" customFormat="1" ht="20.9" customHeight="1" x14ac:dyDescent="0.4">
      <c r="A48" s="11">
        <v>31</v>
      </c>
      <c r="B48" s="12"/>
      <c r="C48" s="12" t="s">
        <v>93</v>
      </c>
      <c r="D48" s="13" t="s">
        <v>95</v>
      </c>
      <c r="E48" s="14" t="s">
        <v>52</v>
      </c>
      <c r="F48" s="10" t="s">
        <v>63</v>
      </c>
      <c r="G48" s="10" t="s">
        <v>53</v>
      </c>
      <c r="H48" s="15">
        <v>2.37</v>
      </c>
      <c r="I48" s="490" t="s">
        <v>498</v>
      </c>
      <c r="J48" s="485">
        <v>4818.8448000000008</v>
      </c>
      <c r="K48" s="477">
        <v>1.0229999999999999</v>
      </c>
      <c r="L48" s="414">
        <v>0.12368109468891796</v>
      </c>
      <c r="M48" s="320">
        <v>610</v>
      </c>
      <c r="N48" s="450">
        <v>0.2890995260663507</v>
      </c>
      <c r="O48" s="133">
        <v>14</v>
      </c>
      <c r="P48" s="466">
        <v>37</v>
      </c>
      <c r="Q48" s="18">
        <v>661</v>
      </c>
      <c r="R48" s="19">
        <v>0.3132701421800948</v>
      </c>
      <c r="S48" s="16" t="s">
        <v>516</v>
      </c>
      <c r="T48" s="16"/>
      <c r="U48" s="20">
        <v>2110</v>
      </c>
      <c r="V48" s="87"/>
      <c r="W48" s="86"/>
      <c r="X48" s="88"/>
      <c r="Y48" s="88"/>
      <c r="Z48" s="85"/>
      <c r="AA48" s="70"/>
      <c r="AB48" s="85"/>
      <c r="AC48" s="70"/>
      <c r="AF48" s="70"/>
      <c r="AG48" s="70"/>
      <c r="AH48" s="70"/>
      <c r="AI48" s="88"/>
      <c r="AJ48" s="85"/>
      <c r="AK48" s="85"/>
      <c r="AL48" s="89"/>
      <c r="AN48" s="86"/>
      <c r="AO48" s="43"/>
      <c r="AP48" s="43"/>
      <c r="AQ48" s="43"/>
      <c r="AR48" s="43"/>
      <c r="AS48" s="43"/>
      <c r="AT48" s="43"/>
      <c r="AU48" s="43"/>
      <c r="AX48" s="87"/>
    </row>
    <row r="49" spans="1:58" s="21" customFormat="1" ht="20.9" customHeight="1" x14ac:dyDescent="0.4">
      <c r="A49" s="11">
        <v>32</v>
      </c>
      <c r="B49" s="12"/>
      <c r="C49" s="12" t="s">
        <v>93</v>
      </c>
      <c r="D49" s="13" t="s">
        <v>96</v>
      </c>
      <c r="E49" s="14" t="s">
        <v>52</v>
      </c>
      <c r="F49" s="10" t="s">
        <v>63</v>
      </c>
      <c r="G49" s="10" t="s">
        <v>53</v>
      </c>
      <c r="H49" s="15">
        <v>4.91</v>
      </c>
      <c r="I49" s="490" t="s">
        <v>498</v>
      </c>
      <c r="J49" s="485">
        <v>7111.4472000000005</v>
      </c>
      <c r="K49" s="477">
        <v>1.02</v>
      </c>
      <c r="L49" s="414">
        <v>9.393306048872864E-2</v>
      </c>
      <c r="M49" s="320">
        <v>681</v>
      </c>
      <c r="N49" s="450">
        <v>0.32274881516587678</v>
      </c>
      <c r="O49" s="133">
        <v>14</v>
      </c>
      <c r="P49" s="466">
        <v>147</v>
      </c>
      <c r="Q49" s="18">
        <v>842</v>
      </c>
      <c r="R49" s="19">
        <v>0.39905213270142181</v>
      </c>
      <c r="S49" s="16" t="s">
        <v>516</v>
      </c>
      <c r="T49" s="16"/>
      <c r="U49" s="20">
        <v>2110</v>
      </c>
      <c r="V49" s="87"/>
      <c r="W49" s="86"/>
      <c r="X49" s="88"/>
      <c r="Y49" s="88"/>
      <c r="Z49" s="85"/>
      <c r="AA49" s="70"/>
      <c r="AB49" s="85"/>
      <c r="AC49" s="70"/>
      <c r="AF49" s="70"/>
      <c r="AG49" s="70"/>
      <c r="AH49" s="70"/>
      <c r="AI49" s="88"/>
      <c r="AJ49" s="85"/>
      <c r="AK49" s="85"/>
      <c r="AL49" s="89"/>
      <c r="AN49" s="86"/>
      <c r="AO49" s="43"/>
      <c r="AP49" s="43"/>
      <c r="AQ49" s="43"/>
      <c r="AR49" s="43"/>
      <c r="AS49" s="43"/>
      <c r="AT49" s="43"/>
      <c r="AU49" s="43"/>
      <c r="AY49" s="87"/>
      <c r="AZ49" s="87"/>
      <c r="BA49" s="87"/>
      <c r="BB49" s="87"/>
      <c r="BC49" s="87"/>
      <c r="BD49" s="87"/>
      <c r="BE49" s="87"/>
      <c r="BF49" s="87"/>
    </row>
    <row r="50" spans="1:58" s="214" customFormat="1" ht="20.9" customHeight="1" x14ac:dyDescent="0.4">
      <c r="A50" s="218">
        <v>33</v>
      </c>
      <c r="B50" s="198"/>
      <c r="C50" s="198" t="s">
        <v>97</v>
      </c>
      <c r="D50" s="199" t="s">
        <v>98</v>
      </c>
      <c r="E50" s="219" t="s">
        <v>52</v>
      </c>
      <c r="F50" s="202" t="s">
        <v>63</v>
      </c>
      <c r="G50" s="202" t="s">
        <v>53</v>
      </c>
      <c r="H50" s="203">
        <v>3</v>
      </c>
      <c r="I50" s="511" t="s">
        <v>475</v>
      </c>
      <c r="J50" s="552">
        <v>11023</v>
      </c>
      <c r="K50" s="513">
        <v>1.0306</v>
      </c>
      <c r="L50" s="517">
        <v>0.09</v>
      </c>
      <c r="M50" s="321">
        <v>1054</v>
      </c>
      <c r="N50" s="450">
        <v>0.80458015267175576</v>
      </c>
      <c r="O50" s="205">
        <v>32</v>
      </c>
      <c r="P50" s="515">
        <v>590</v>
      </c>
      <c r="Q50" s="207">
        <v>1676</v>
      </c>
      <c r="R50" s="208">
        <v>1.2793893129770992</v>
      </c>
      <c r="S50" s="204" t="s">
        <v>518</v>
      </c>
      <c r="T50" s="204"/>
      <c r="U50" s="261">
        <v>1310</v>
      </c>
      <c r="V50" s="210"/>
      <c r="W50" s="209"/>
      <c r="X50" s="211"/>
      <c r="Y50" s="211"/>
      <c r="Z50" s="212"/>
      <c r="AA50" s="213"/>
      <c r="AB50" s="212"/>
      <c r="AC50" s="213"/>
      <c r="AF50" s="213"/>
      <c r="AG50" s="213"/>
      <c r="AH50" s="213"/>
      <c r="AI50" s="211"/>
      <c r="AJ50" s="212"/>
      <c r="AK50" s="212"/>
      <c r="AL50" s="215"/>
      <c r="AN50" s="209"/>
      <c r="AO50" s="216"/>
      <c r="AP50" s="216"/>
      <c r="AQ50" s="217"/>
      <c r="AR50" s="216"/>
      <c r="AS50" s="217"/>
      <c r="AT50" s="217"/>
      <c r="AU50" s="217"/>
      <c r="AY50" s="210"/>
      <c r="AZ50" s="210"/>
      <c r="BA50" s="210"/>
      <c r="BB50" s="210"/>
      <c r="BC50" s="210"/>
      <c r="BD50" s="210"/>
      <c r="BE50" s="210"/>
      <c r="BF50" s="210"/>
    </row>
    <row r="51" spans="1:58" s="214" customFormat="1" ht="20.9" customHeight="1" x14ac:dyDescent="0.4">
      <c r="A51" s="218">
        <v>34.1</v>
      </c>
      <c r="B51" s="198"/>
      <c r="C51" s="198" t="s">
        <v>97</v>
      </c>
      <c r="D51" s="199" t="s">
        <v>99</v>
      </c>
      <c r="E51" s="200" t="s">
        <v>45</v>
      </c>
      <c r="F51" s="202" t="s">
        <v>177</v>
      </c>
      <c r="G51" s="202" t="s">
        <v>53</v>
      </c>
      <c r="H51" s="203">
        <v>2.2599999999999998</v>
      </c>
      <c r="I51" s="511" t="s">
        <v>475</v>
      </c>
      <c r="J51" s="512">
        <v>27449</v>
      </c>
      <c r="K51" s="513">
        <v>1.0436000000000001</v>
      </c>
      <c r="L51" s="517">
        <v>0.09</v>
      </c>
      <c r="M51" s="321">
        <v>2691</v>
      </c>
      <c r="N51" s="450">
        <v>0.75167597765363126</v>
      </c>
      <c r="O51" s="205">
        <v>117</v>
      </c>
      <c r="P51" s="515">
        <v>993</v>
      </c>
      <c r="Q51" s="207">
        <v>3801</v>
      </c>
      <c r="R51" s="208">
        <v>1.0617318435754191</v>
      </c>
      <c r="S51" s="204" t="s">
        <v>518</v>
      </c>
      <c r="T51" s="204"/>
      <c r="U51" s="261">
        <v>3580</v>
      </c>
      <c r="V51" s="210"/>
      <c r="W51" s="209"/>
      <c r="X51" s="211"/>
      <c r="Y51" s="211"/>
      <c r="Z51" s="212"/>
      <c r="AA51" s="213"/>
      <c r="AB51" s="212"/>
      <c r="AC51" s="213"/>
      <c r="AF51" s="213"/>
      <c r="AG51" s="213"/>
      <c r="AH51" s="213"/>
      <c r="AI51" s="211"/>
      <c r="AJ51" s="212"/>
      <c r="AK51" s="212"/>
      <c r="AL51" s="215"/>
      <c r="AN51" s="209"/>
      <c r="AO51" s="216"/>
      <c r="AP51" s="216"/>
      <c r="AQ51" s="217"/>
      <c r="AR51" s="216"/>
      <c r="AS51" s="217"/>
      <c r="AT51" s="217"/>
      <c r="AU51" s="217"/>
      <c r="AY51" s="210"/>
      <c r="AZ51" s="210"/>
      <c r="BA51" s="210"/>
      <c r="BB51" s="210"/>
      <c r="BC51" s="210"/>
      <c r="BD51" s="210"/>
      <c r="BE51" s="210"/>
      <c r="BF51" s="210"/>
    </row>
    <row r="52" spans="1:58" s="214" customFormat="1" ht="20.9" customHeight="1" x14ac:dyDescent="0.4">
      <c r="A52" s="218">
        <v>34.200000000000003</v>
      </c>
      <c r="B52" s="198"/>
      <c r="C52" s="198" t="s">
        <v>97</v>
      </c>
      <c r="D52" s="199" t="s">
        <v>100</v>
      </c>
      <c r="E52" s="200" t="s">
        <v>45</v>
      </c>
      <c r="F52" s="202" t="s">
        <v>177</v>
      </c>
      <c r="G52" s="202" t="s">
        <v>53</v>
      </c>
      <c r="H52" s="203">
        <v>0.71</v>
      </c>
      <c r="I52" s="511" t="s">
        <v>475</v>
      </c>
      <c r="J52" s="512">
        <v>34926</v>
      </c>
      <c r="K52" s="513">
        <v>1.0451999999999999</v>
      </c>
      <c r="L52" s="517">
        <v>0.09</v>
      </c>
      <c r="M52" s="321">
        <v>3434</v>
      </c>
      <c r="N52" s="452">
        <v>0.95921787709497208</v>
      </c>
      <c r="O52" s="205">
        <v>155</v>
      </c>
      <c r="P52" s="515">
        <v>744</v>
      </c>
      <c r="Q52" s="207">
        <v>4333</v>
      </c>
      <c r="R52" s="208">
        <v>1.2103351955307262</v>
      </c>
      <c r="S52" s="204" t="s">
        <v>518</v>
      </c>
      <c r="T52" s="204"/>
      <c r="U52" s="261">
        <v>3580</v>
      </c>
      <c r="V52" s="210"/>
      <c r="W52" s="209"/>
      <c r="X52" s="211"/>
      <c r="Y52" s="211"/>
      <c r="Z52" s="212"/>
      <c r="AA52" s="213"/>
      <c r="AB52" s="212"/>
      <c r="AC52" s="213"/>
      <c r="AF52" s="213"/>
      <c r="AG52" s="213"/>
      <c r="AH52" s="213"/>
      <c r="AI52" s="211"/>
      <c r="AJ52" s="212"/>
      <c r="AK52" s="212"/>
      <c r="AL52" s="215"/>
      <c r="AN52" s="209"/>
      <c r="AO52" s="216"/>
      <c r="AP52" s="216"/>
      <c r="AQ52" s="217"/>
      <c r="AR52" s="216"/>
      <c r="AS52" s="217"/>
      <c r="AT52" s="217"/>
      <c r="AU52" s="217"/>
      <c r="AY52" s="210"/>
      <c r="AZ52" s="210"/>
      <c r="BA52" s="210"/>
      <c r="BB52" s="210"/>
      <c r="BC52" s="210"/>
      <c r="BD52" s="210"/>
      <c r="BE52" s="210"/>
      <c r="BF52" s="210"/>
    </row>
    <row r="53" spans="1:58" s="214" customFormat="1" ht="20.9" customHeight="1" x14ac:dyDescent="0.4">
      <c r="A53" s="218">
        <v>34.299999999999997</v>
      </c>
      <c r="B53" s="198"/>
      <c r="C53" s="198" t="s">
        <v>97</v>
      </c>
      <c r="D53" s="199" t="s">
        <v>101</v>
      </c>
      <c r="E53" s="200" t="s">
        <v>45</v>
      </c>
      <c r="F53" s="202" t="s">
        <v>177</v>
      </c>
      <c r="G53" s="202" t="s">
        <v>53</v>
      </c>
      <c r="H53" s="203">
        <v>1.22</v>
      </c>
      <c r="I53" s="511" t="s">
        <v>498</v>
      </c>
      <c r="J53" s="512">
        <v>25500.203999999998</v>
      </c>
      <c r="K53" s="513">
        <v>1.026</v>
      </c>
      <c r="L53" s="517">
        <v>0.09</v>
      </c>
      <c r="M53" s="321">
        <v>2355</v>
      </c>
      <c r="N53" s="450">
        <v>0.65782122905027929</v>
      </c>
      <c r="O53" s="205">
        <v>61</v>
      </c>
      <c r="P53" s="515">
        <v>1880</v>
      </c>
      <c r="Q53" s="207">
        <v>4296</v>
      </c>
      <c r="R53" s="208">
        <v>1.2</v>
      </c>
      <c r="S53" s="204" t="s">
        <v>518</v>
      </c>
      <c r="T53" s="204"/>
      <c r="U53" s="261">
        <v>3580</v>
      </c>
      <c r="V53" s="210"/>
      <c r="W53" s="209"/>
      <c r="X53" s="211"/>
      <c r="Y53" s="211"/>
      <c r="Z53" s="212"/>
      <c r="AA53" s="213"/>
      <c r="AB53" s="212"/>
      <c r="AC53" s="213"/>
      <c r="AF53" s="213"/>
      <c r="AG53" s="213"/>
      <c r="AH53" s="213"/>
      <c r="AI53" s="211"/>
      <c r="AJ53" s="212"/>
      <c r="AK53" s="212"/>
      <c r="AL53" s="215"/>
      <c r="AN53" s="209"/>
      <c r="AO53" s="216"/>
      <c r="AP53" s="216"/>
      <c r="AQ53" s="217"/>
      <c r="AR53" s="216"/>
      <c r="AS53" s="217"/>
      <c r="AT53" s="217"/>
      <c r="AU53" s="217"/>
      <c r="AY53" s="210"/>
      <c r="AZ53" s="210"/>
      <c r="BA53" s="210"/>
      <c r="BB53" s="210"/>
      <c r="BC53" s="210"/>
      <c r="BD53" s="210"/>
      <c r="BE53" s="210"/>
      <c r="BF53" s="210"/>
    </row>
    <row r="54" spans="1:58" s="214" customFormat="1" ht="20.9" customHeight="1" x14ac:dyDescent="0.4">
      <c r="A54" s="218">
        <v>35</v>
      </c>
      <c r="B54" s="198"/>
      <c r="C54" s="198" t="s">
        <v>97</v>
      </c>
      <c r="D54" s="199" t="s">
        <v>102</v>
      </c>
      <c r="E54" s="200" t="s">
        <v>45</v>
      </c>
      <c r="F54" s="202" t="s">
        <v>357</v>
      </c>
      <c r="G54" s="202" t="s">
        <v>53</v>
      </c>
      <c r="H54" s="203">
        <v>0.81</v>
      </c>
      <c r="I54" s="511" t="s">
        <v>498</v>
      </c>
      <c r="J54" s="512">
        <v>35548.410999999993</v>
      </c>
      <c r="K54" s="513">
        <v>1.0324</v>
      </c>
      <c r="L54" s="517">
        <v>0.09</v>
      </c>
      <c r="M54" s="321">
        <v>3303</v>
      </c>
      <c r="N54" s="450">
        <v>0.61280148423005565</v>
      </c>
      <c r="O54" s="205">
        <v>107</v>
      </c>
      <c r="P54" s="515">
        <v>2028</v>
      </c>
      <c r="Q54" s="207">
        <v>5438</v>
      </c>
      <c r="R54" s="208">
        <v>1.0089053803339518</v>
      </c>
      <c r="S54" s="204" t="s">
        <v>518</v>
      </c>
      <c r="T54" s="204"/>
      <c r="U54" s="261">
        <v>5390</v>
      </c>
      <c r="V54" s="210"/>
      <c r="W54" s="209"/>
      <c r="X54" s="211"/>
      <c r="Y54" s="211"/>
      <c r="Z54" s="212"/>
      <c r="AA54" s="213"/>
      <c r="AB54" s="212"/>
      <c r="AC54" s="213"/>
      <c r="AF54" s="213"/>
      <c r="AG54" s="213"/>
      <c r="AH54" s="213"/>
      <c r="AI54" s="211"/>
      <c r="AJ54" s="212"/>
      <c r="AK54" s="212"/>
      <c r="AL54" s="215"/>
      <c r="AN54" s="209"/>
      <c r="AO54" s="216"/>
      <c r="AP54" s="216"/>
      <c r="AQ54" s="217"/>
      <c r="AR54" s="216"/>
      <c r="AS54" s="217"/>
      <c r="AT54" s="217"/>
      <c r="AU54" s="217"/>
      <c r="AY54" s="210"/>
      <c r="AZ54" s="210"/>
      <c r="BA54" s="210"/>
      <c r="BB54" s="210"/>
      <c r="BC54" s="210"/>
      <c r="BD54" s="210"/>
      <c r="BE54" s="210"/>
      <c r="BF54" s="210"/>
    </row>
    <row r="55" spans="1:58" s="214" customFormat="1" ht="20.25" customHeight="1" x14ac:dyDescent="0.4">
      <c r="A55" s="218">
        <v>36.1</v>
      </c>
      <c r="B55" s="198"/>
      <c r="C55" s="198" t="s">
        <v>97</v>
      </c>
      <c r="D55" s="199" t="s">
        <v>472</v>
      </c>
      <c r="E55" s="219" t="s">
        <v>45</v>
      </c>
      <c r="F55" s="202" t="s">
        <v>177</v>
      </c>
      <c r="G55" s="202" t="s">
        <v>53</v>
      </c>
      <c r="H55" s="203">
        <v>0.65</v>
      </c>
      <c r="I55" s="511" t="s">
        <v>498</v>
      </c>
      <c r="J55" s="512">
        <v>44917.250400000004</v>
      </c>
      <c r="K55" s="513">
        <v>1.0670999999999999</v>
      </c>
      <c r="L55" s="517">
        <v>0.09</v>
      </c>
      <c r="M55" s="321">
        <v>4314</v>
      </c>
      <c r="N55" s="453">
        <v>1.2255681818181818</v>
      </c>
      <c r="O55" s="205">
        <v>289</v>
      </c>
      <c r="P55" s="515">
        <v>1058</v>
      </c>
      <c r="Q55" s="207">
        <v>5661</v>
      </c>
      <c r="R55" s="208">
        <v>1.6082386363636363</v>
      </c>
      <c r="S55" s="204" t="s">
        <v>518</v>
      </c>
      <c r="T55" s="204">
        <v>3520</v>
      </c>
      <c r="U55" s="261">
        <v>3520</v>
      </c>
      <c r="V55" s="210"/>
      <c r="W55" s="209"/>
      <c r="X55" s="211"/>
      <c r="Y55" s="211"/>
      <c r="Z55" s="212"/>
      <c r="AA55" s="213"/>
      <c r="AB55" s="212"/>
      <c r="AC55" s="213"/>
      <c r="AF55" s="213"/>
      <c r="AG55" s="213"/>
      <c r="AH55" s="213"/>
      <c r="AI55" s="211"/>
      <c r="AJ55" s="212"/>
      <c r="AK55" s="212"/>
      <c r="AL55" s="215"/>
      <c r="AN55" s="209"/>
      <c r="AO55" s="216"/>
      <c r="AP55" s="216"/>
      <c r="AQ55" s="217"/>
      <c r="AR55" s="216"/>
      <c r="AS55" s="217"/>
      <c r="AT55" s="217"/>
      <c r="AU55" s="217"/>
    </row>
    <row r="56" spans="1:58" s="214" customFormat="1" ht="20.9" customHeight="1" x14ac:dyDescent="0.4">
      <c r="A56" s="458">
        <v>36.200000000000003</v>
      </c>
      <c r="B56" s="12"/>
      <c r="C56" s="12" t="s">
        <v>97</v>
      </c>
      <c r="D56" s="13" t="s">
        <v>473</v>
      </c>
      <c r="E56" s="14" t="s">
        <v>45</v>
      </c>
      <c r="F56" s="10" t="s">
        <v>357</v>
      </c>
      <c r="G56" s="10" t="s">
        <v>53</v>
      </c>
      <c r="H56" s="15">
        <v>1.67</v>
      </c>
      <c r="I56" s="490" t="s">
        <v>498</v>
      </c>
      <c r="J56" s="485">
        <v>32709</v>
      </c>
      <c r="K56" s="477">
        <v>1.0637000000000001</v>
      </c>
      <c r="L56" s="415">
        <v>0.09</v>
      </c>
      <c r="M56" s="320">
        <v>3131</v>
      </c>
      <c r="N56" s="450">
        <v>0.58089053803339519</v>
      </c>
      <c r="O56" s="133">
        <v>199</v>
      </c>
      <c r="P56" s="466">
        <v>885</v>
      </c>
      <c r="Q56" s="18">
        <v>4215</v>
      </c>
      <c r="R56" s="19">
        <v>0.78200371057513918</v>
      </c>
      <c r="S56" s="16" t="s">
        <v>516</v>
      </c>
      <c r="T56" s="16"/>
      <c r="U56" s="20">
        <v>5390</v>
      </c>
      <c r="V56" s="210"/>
      <c r="W56" s="209"/>
      <c r="X56" s="211"/>
      <c r="Y56" s="211"/>
      <c r="Z56" s="212"/>
      <c r="AA56" s="213"/>
      <c r="AB56" s="212"/>
      <c r="AC56" s="213"/>
      <c r="AF56" s="213"/>
      <c r="AG56" s="213"/>
      <c r="AH56" s="213"/>
      <c r="AI56" s="211"/>
      <c r="AJ56" s="212"/>
      <c r="AK56" s="212"/>
      <c r="AL56" s="215"/>
      <c r="AN56" s="209"/>
      <c r="AO56" s="216"/>
      <c r="AP56" s="216"/>
      <c r="AQ56" s="217"/>
      <c r="AR56" s="216"/>
      <c r="AS56" s="217"/>
      <c r="AT56" s="217"/>
      <c r="AU56" s="217"/>
    </row>
    <row r="57" spans="1:58" s="214" customFormat="1" ht="20.9" customHeight="1" x14ac:dyDescent="0.4">
      <c r="A57" s="458">
        <v>36.299999999999997</v>
      </c>
      <c r="B57" s="12"/>
      <c r="C57" s="12" t="s">
        <v>370</v>
      </c>
      <c r="D57" s="13" t="s">
        <v>371</v>
      </c>
      <c r="E57" s="14" t="s">
        <v>45</v>
      </c>
      <c r="F57" s="10" t="s">
        <v>63</v>
      </c>
      <c r="G57" s="10" t="s">
        <v>53</v>
      </c>
      <c r="H57" s="15">
        <v>0.95</v>
      </c>
      <c r="I57" s="490" t="s">
        <v>498</v>
      </c>
      <c r="J57" s="485">
        <v>9246.1980000000003</v>
      </c>
      <c r="K57" s="477">
        <v>1.0201</v>
      </c>
      <c r="L57" s="415">
        <v>0.09</v>
      </c>
      <c r="M57" s="320">
        <v>849</v>
      </c>
      <c r="N57" s="450">
        <v>0.58958333333333335</v>
      </c>
      <c r="O57" s="133">
        <v>17</v>
      </c>
      <c r="P57" s="466">
        <v>406</v>
      </c>
      <c r="Q57" s="18">
        <v>1272</v>
      </c>
      <c r="R57" s="19">
        <v>0.8833333333333333</v>
      </c>
      <c r="S57" s="16" t="s">
        <v>516</v>
      </c>
      <c r="T57" s="16"/>
      <c r="U57" s="20">
        <v>1440</v>
      </c>
      <c r="V57" s="210"/>
      <c r="W57" s="209"/>
      <c r="X57" s="211"/>
      <c r="Y57" s="211"/>
      <c r="Z57" s="212"/>
      <c r="AA57" s="213"/>
      <c r="AB57" s="212"/>
      <c r="AC57" s="213"/>
      <c r="AF57" s="213"/>
      <c r="AG57" s="213"/>
      <c r="AH57" s="213"/>
      <c r="AI57" s="211"/>
      <c r="AJ57" s="212"/>
      <c r="AK57" s="212"/>
      <c r="AL57" s="215"/>
      <c r="AN57" s="209"/>
      <c r="AO57" s="216"/>
      <c r="AP57" s="216"/>
      <c r="AQ57" s="217"/>
      <c r="AR57" s="216"/>
      <c r="AS57" s="217"/>
      <c r="AT57" s="217"/>
      <c r="AU57" s="217"/>
    </row>
    <row r="58" spans="1:58" s="214" customFormat="1" ht="20.9" customHeight="1" x14ac:dyDescent="0.4">
      <c r="A58" s="446">
        <v>36.4</v>
      </c>
      <c r="B58" s="198"/>
      <c r="C58" s="198" t="s">
        <v>97</v>
      </c>
      <c r="D58" s="199" t="s">
        <v>372</v>
      </c>
      <c r="E58" s="219" t="s">
        <v>45</v>
      </c>
      <c r="F58" s="202" t="s">
        <v>63</v>
      </c>
      <c r="G58" s="202" t="s">
        <v>53</v>
      </c>
      <c r="H58" s="203">
        <v>0.93</v>
      </c>
      <c r="I58" s="511" t="s">
        <v>498</v>
      </c>
      <c r="J58" s="512">
        <v>15421.958000000001</v>
      </c>
      <c r="K58" s="513">
        <v>1.0508999999999999</v>
      </c>
      <c r="L58" s="514">
        <v>9.2854616774342133E-2</v>
      </c>
      <c r="M58" s="321">
        <v>1505</v>
      </c>
      <c r="N58" s="452">
        <v>0.94062500000000004</v>
      </c>
      <c r="O58" s="205">
        <v>77</v>
      </c>
      <c r="P58" s="515">
        <v>322</v>
      </c>
      <c r="Q58" s="207">
        <v>1904</v>
      </c>
      <c r="R58" s="208">
        <v>1.19</v>
      </c>
      <c r="S58" s="204" t="s">
        <v>518</v>
      </c>
      <c r="T58" s="204"/>
      <c r="U58" s="261">
        <v>1600</v>
      </c>
      <c r="V58" s="210"/>
      <c r="W58" s="209"/>
      <c r="X58" s="211"/>
      <c r="Y58" s="211"/>
      <c r="Z58" s="212"/>
      <c r="AA58" s="213"/>
      <c r="AB58" s="212"/>
      <c r="AC58" s="213"/>
      <c r="AF58" s="213"/>
      <c r="AG58" s="213"/>
      <c r="AH58" s="213"/>
      <c r="AI58" s="211"/>
      <c r="AJ58" s="212"/>
      <c r="AK58" s="212"/>
      <c r="AL58" s="215"/>
      <c r="AN58" s="209"/>
      <c r="AO58" s="216"/>
      <c r="AP58" s="216"/>
      <c r="AQ58" s="217"/>
      <c r="AR58" s="216"/>
      <c r="AS58" s="217"/>
      <c r="AT58" s="217"/>
      <c r="AU58" s="217"/>
    </row>
    <row r="59" spans="1:58" s="21" customFormat="1" ht="20.9" customHeight="1" x14ac:dyDescent="0.4">
      <c r="A59" s="182">
        <v>37</v>
      </c>
      <c r="B59" s="179"/>
      <c r="C59" s="393" t="s">
        <v>348</v>
      </c>
      <c r="D59" s="393" t="s">
        <v>316</v>
      </c>
      <c r="E59" s="181" t="s">
        <v>45</v>
      </c>
      <c r="F59" s="182" t="s">
        <v>63</v>
      </c>
      <c r="G59" s="182" t="s">
        <v>53</v>
      </c>
      <c r="H59" s="183">
        <v>1.86</v>
      </c>
      <c r="I59" s="506" t="s">
        <v>498</v>
      </c>
      <c r="J59" s="507">
        <v>9313.385400000001</v>
      </c>
      <c r="K59" s="508">
        <v>1.0703</v>
      </c>
      <c r="L59" s="509">
        <v>0.10135949061014912</v>
      </c>
      <c r="M59" s="322">
        <v>1010</v>
      </c>
      <c r="N59" s="450">
        <v>0.70138888888888884</v>
      </c>
      <c r="O59" s="185">
        <v>71</v>
      </c>
      <c r="P59" s="510">
        <v>231</v>
      </c>
      <c r="Q59" s="187">
        <v>1312</v>
      </c>
      <c r="R59" s="188">
        <v>0.91111111111111109</v>
      </c>
      <c r="S59" s="184" t="s">
        <v>517</v>
      </c>
      <c r="T59" s="184"/>
      <c r="U59" s="266">
        <v>1440</v>
      </c>
      <c r="V59" s="87"/>
      <c r="W59" s="86"/>
      <c r="X59" s="88"/>
      <c r="Y59" s="88"/>
      <c r="Z59" s="85"/>
      <c r="AA59" s="70"/>
      <c r="AB59" s="85"/>
      <c r="AC59" s="70"/>
      <c r="AF59" s="70"/>
      <c r="AG59" s="70"/>
      <c r="AH59" s="70"/>
      <c r="AI59" s="88"/>
      <c r="AJ59" s="85"/>
      <c r="AK59" s="85"/>
      <c r="AL59" s="89"/>
      <c r="AN59" s="86"/>
      <c r="AO59" s="43"/>
      <c r="AP59" s="43"/>
      <c r="AQ59" s="91"/>
      <c r="AR59" s="43"/>
      <c r="AS59" s="91"/>
      <c r="AT59" s="91"/>
      <c r="AU59" s="91"/>
    </row>
    <row r="60" spans="1:58" s="214" customFormat="1" ht="20.9" customHeight="1" x14ac:dyDescent="0.4">
      <c r="A60" s="218">
        <v>38</v>
      </c>
      <c r="B60" s="198"/>
      <c r="C60" s="220" t="s">
        <v>317</v>
      </c>
      <c r="D60" s="199" t="s">
        <v>107</v>
      </c>
      <c r="E60" s="219" t="s">
        <v>45</v>
      </c>
      <c r="F60" s="202" t="s">
        <v>44</v>
      </c>
      <c r="G60" s="202" t="s">
        <v>53</v>
      </c>
      <c r="H60" s="203">
        <v>1.36</v>
      </c>
      <c r="I60" s="511" t="s">
        <v>498</v>
      </c>
      <c r="J60" s="512">
        <v>23304.164400000001</v>
      </c>
      <c r="K60" s="513">
        <v>1.0351999999999999</v>
      </c>
      <c r="L60" s="514">
        <v>0.09</v>
      </c>
      <c r="M60" s="321">
        <v>2171</v>
      </c>
      <c r="N60" s="453">
        <v>1.1307291666666666</v>
      </c>
      <c r="O60" s="205">
        <v>76</v>
      </c>
      <c r="P60" s="515">
        <v>322</v>
      </c>
      <c r="Q60" s="207">
        <v>2569</v>
      </c>
      <c r="R60" s="208">
        <v>1.3380208333333334</v>
      </c>
      <c r="S60" s="204" t="s">
        <v>518</v>
      </c>
      <c r="T60" s="204">
        <v>1920</v>
      </c>
      <c r="U60" s="261">
        <v>1920</v>
      </c>
      <c r="V60" s="210"/>
      <c r="W60" s="209"/>
      <c r="X60" s="211"/>
      <c r="Y60" s="211"/>
      <c r="Z60" s="212"/>
      <c r="AA60" s="213"/>
      <c r="AB60" s="212"/>
      <c r="AC60" s="213"/>
      <c r="AF60" s="213"/>
      <c r="AG60" s="213"/>
      <c r="AH60" s="213"/>
      <c r="AI60" s="211"/>
      <c r="AJ60" s="212"/>
      <c r="AK60" s="212"/>
      <c r="AL60" s="215"/>
      <c r="AN60" s="209"/>
      <c r="AO60" s="216"/>
      <c r="AP60" s="216"/>
      <c r="AQ60" s="217"/>
      <c r="AR60" s="216"/>
      <c r="AS60" s="217"/>
      <c r="AT60" s="217"/>
      <c r="AU60" s="217"/>
    </row>
    <row r="61" spans="1:58" s="194" customFormat="1" ht="20.9" customHeight="1" x14ac:dyDescent="0.4">
      <c r="A61" s="11">
        <v>39</v>
      </c>
      <c r="B61" s="12"/>
      <c r="C61" s="130" t="s">
        <v>318</v>
      </c>
      <c r="D61" s="13" t="s">
        <v>108</v>
      </c>
      <c r="E61" s="14" t="s">
        <v>45</v>
      </c>
      <c r="F61" s="10" t="s">
        <v>44</v>
      </c>
      <c r="G61" s="10" t="s">
        <v>53</v>
      </c>
      <c r="H61" s="15">
        <v>1.98</v>
      </c>
      <c r="I61" s="490" t="s">
        <v>498</v>
      </c>
      <c r="J61" s="485">
        <v>14294.728800000001</v>
      </c>
      <c r="K61" s="477">
        <v>1.02</v>
      </c>
      <c r="L61" s="414">
        <v>0.09</v>
      </c>
      <c r="M61" s="320">
        <v>1312</v>
      </c>
      <c r="N61" s="450">
        <v>0.7903614457831325</v>
      </c>
      <c r="O61" s="133">
        <v>26</v>
      </c>
      <c r="P61" s="466">
        <v>60</v>
      </c>
      <c r="Q61" s="18">
        <v>1398</v>
      </c>
      <c r="R61" s="19">
        <v>0.84216867469879519</v>
      </c>
      <c r="S61" s="16" t="s">
        <v>516</v>
      </c>
      <c r="T61" s="16">
        <v>1660</v>
      </c>
      <c r="U61" s="20">
        <v>1660</v>
      </c>
      <c r="V61" s="190"/>
      <c r="W61" s="189"/>
      <c r="X61" s="191"/>
      <c r="Y61" s="191"/>
      <c r="Z61" s="192"/>
      <c r="AA61" s="193"/>
      <c r="AB61" s="192"/>
      <c r="AC61" s="193"/>
      <c r="AF61" s="193"/>
      <c r="AG61" s="193"/>
      <c r="AH61" s="193"/>
      <c r="AI61" s="191"/>
      <c r="AJ61" s="192"/>
      <c r="AK61" s="192"/>
      <c r="AL61" s="195"/>
      <c r="AN61" s="189"/>
      <c r="AO61" s="196"/>
      <c r="AP61" s="196"/>
      <c r="AQ61" s="197"/>
      <c r="AR61" s="196"/>
      <c r="AS61" s="197"/>
      <c r="AT61" s="197"/>
      <c r="AU61" s="197"/>
    </row>
    <row r="62" spans="1:58" s="214" customFormat="1" ht="20.9" customHeight="1" x14ac:dyDescent="0.4">
      <c r="A62" s="218">
        <v>40</v>
      </c>
      <c r="B62" s="198"/>
      <c r="C62" s="220" t="s">
        <v>318</v>
      </c>
      <c r="D62" s="199" t="s">
        <v>109</v>
      </c>
      <c r="E62" s="219" t="s">
        <v>45</v>
      </c>
      <c r="F62" s="202" t="s">
        <v>44</v>
      </c>
      <c r="G62" s="202" t="s">
        <v>53</v>
      </c>
      <c r="H62" s="203">
        <v>1.43</v>
      </c>
      <c r="I62" s="511" t="s">
        <v>498</v>
      </c>
      <c r="J62" s="512">
        <v>16111.0224</v>
      </c>
      <c r="K62" s="513">
        <v>1.02</v>
      </c>
      <c r="L62" s="514">
        <v>0.09</v>
      </c>
      <c r="M62" s="321">
        <v>1479</v>
      </c>
      <c r="N62" s="453">
        <v>1.0270833333333333</v>
      </c>
      <c r="O62" s="205">
        <v>30</v>
      </c>
      <c r="P62" s="515">
        <v>93</v>
      </c>
      <c r="Q62" s="207">
        <v>1602</v>
      </c>
      <c r="R62" s="208">
        <v>1.1125</v>
      </c>
      <c r="S62" s="204" t="s">
        <v>518</v>
      </c>
      <c r="T62" s="204"/>
      <c r="U62" s="261">
        <v>1440</v>
      </c>
      <c r="V62" s="210"/>
      <c r="W62" s="209"/>
      <c r="X62" s="211"/>
      <c r="Y62" s="211"/>
      <c r="Z62" s="212"/>
      <c r="AA62" s="213"/>
      <c r="AB62" s="212"/>
      <c r="AC62" s="213"/>
      <c r="AF62" s="213"/>
      <c r="AG62" s="213"/>
      <c r="AH62" s="213"/>
      <c r="AI62" s="211"/>
      <c r="AJ62" s="212"/>
      <c r="AK62" s="212"/>
      <c r="AL62" s="215"/>
      <c r="AN62" s="209"/>
      <c r="AO62" s="216"/>
      <c r="AP62" s="216"/>
      <c r="AQ62" s="217"/>
      <c r="AR62" s="217"/>
      <c r="AS62" s="217"/>
      <c r="AT62" s="217"/>
      <c r="AU62" s="217"/>
      <c r="AX62" s="210"/>
    </row>
    <row r="63" spans="1:58" s="21" customFormat="1" ht="20.9" customHeight="1" x14ac:dyDescent="0.4">
      <c r="A63" s="11">
        <v>41</v>
      </c>
      <c r="B63" s="12"/>
      <c r="C63" s="130" t="s">
        <v>319</v>
      </c>
      <c r="D63" s="13" t="s">
        <v>111</v>
      </c>
      <c r="E63" s="14" t="s">
        <v>45</v>
      </c>
      <c r="F63" s="10" t="s">
        <v>44</v>
      </c>
      <c r="G63" s="10" t="s">
        <v>53</v>
      </c>
      <c r="H63" s="15">
        <v>0.59</v>
      </c>
      <c r="I63" s="490" t="s">
        <v>498</v>
      </c>
      <c r="J63" s="485">
        <v>6762.2939999999999</v>
      </c>
      <c r="K63" s="477">
        <v>1.02</v>
      </c>
      <c r="L63" s="414">
        <v>9.0424146212950848E-2</v>
      </c>
      <c r="M63" s="320">
        <v>624</v>
      </c>
      <c r="N63" s="450">
        <v>0.54260869565217396</v>
      </c>
      <c r="O63" s="133">
        <v>12</v>
      </c>
      <c r="P63" s="466">
        <v>49</v>
      </c>
      <c r="Q63" s="18">
        <v>685</v>
      </c>
      <c r="R63" s="19">
        <v>0.59565217391304348</v>
      </c>
      <c r="S63" s="16" t="s">
        <v>516</v>
      </c>
      <c r="T63" s="16"/>
      <c r="U63" s="20">
        <v>1150</v>
      </c>
      <c r="V63" s="87"/>
      <c r="W63" s="86"/>
      <c r="X63" s="88"/>
      <c r="Y63" s="88"/>
      <c r="Z63" s="85"/>
      <c r="AA63" s="70"/>
      <c r="AB63" s="85"/>
      <c r="AC63" s="70"/>
      <c r="AF63" s="70"/>
      <c r="AG63" s="70"/>
      <c r="AH63" s="70"/>
      <c r="AI63" s="88"/>
      <c r="AJ63" s="85"/>
      <c r="AK63" s="85"/>
      <c r="AL63" s="89"/>
      <c r="AN63" s="86"/>
      <c r="AO63" s="43"/>
      <c r="AP63" s="43"/>
      <c r="AQ63" s="43"/>
      <c r="AR63" s="43"/>
      <c r="AS63" s="43"/>
      <c r="AT63" s="43"/>
      <c r="AU63" s="43"/>
      <c r="AY63" s="87"/>
      <c r="AZ63" s="87"/>
      <c r="BA63" s="87"/>
      <c r="BB63" s="87"/>
      <c r="BC63" s="87"/>
      <c r="BD63" s="87"/>
      <c r="BE63" s="87"/>
      <c r="BF63" s="87"/>
    </row>
    <row r="64" spans="1:58" s="21" customFormat="1" ht="20.9" customHeight="1" x14ac:dyDescent="0.4">
      <c r="A64" s="11">
        <v>42</v>
      </c>
      <c r="B64" s="12"/>
      <c r="C64" s="12" t="s">
        <v>112</v>
      </c>
      <c r="D64" s="13" t="s">
        <v>358</v>
      </c>
      <c r="E64" s="14" t="s">
        <v>45</v>
      </c>
      <c r="F64" s="10" t="s">
        <v>44</v>
      </c>
      <c r="G64" s="10" t="s">
        <v>53</v>
      </c>
      <c r="H64" s="15">
        <v>3.26</v>
      </c>
      <c r="I64" s="490" t="s">
        <v>498</v>
      </c>
      <c r="J64" s="485">
        <v>6299.8056000000006</v>
      </c>
      <c r="K64" s="477">
        <v>1.0233000000000001</v>
      </c>
      <c r="L64" s="414">
        <v>0.12127358342612983</v>
      </c>
      <c r="M64" s="320">
        <v>782</v>
      </c>
      <c r="N64" s="450">
        <v>0.68</v>
      </c>
      <c r="O64" s="133">
        <v>18</v>
      </c>
      <c r="P64" s="466">
        <v>66</v>
      </c>
      <c r="Q64" s="18">
        <v>866</v>
      </c>
      <c r="R64" s="19">
        <v>0.75304347826086959</v>
      </c>
      <c r="S64" s="16" t="s">
        <v>516</v>
      </c>
      <c r="T64" s="16"/>
      <c r="U64" s="20">
        <v>1150</v>
      </c>
      <c r="V64" s="87"/>
      <c r="W64" s="86"/>
      <c r="X64" s="88"/>
      <c r="Y64" s="88"/>
      <c r="Z64" s="85"/>
      <c r="AA64" s="70"/>
      <c r="AB64" s="85"/>
      <c r="AC64" s="70"/>
      <c r="AF64" s="70"/>
      <c r="AG64" s="70"/>
      <c r="AH64" s="70"/>
      <c r="AI64" s="88"/>
      <c r="AJ64" s="85"/>
      <c r="AK64" s="85"/>
      <c r="AL64" s="89"/>
      <c r="AN64" s="86"/>
      <c r="AO64" s="43"/>
      <c r="AP64" s="43"/>
      <c r="AQ64" s="43"/>
      <c r="AR64" s="43"/>
      <c r="AS64" s="43"/>
      <c r="AT64" s="43"/>
      <c r="AU64" s="43"/>
      <c r="AY64" s="87"/>
      <c r="AZ64" s="87"/>
      <c r="BA64" s="87"/>
      <c r="BB64" s="87"/>
      <c r="BC64" s="87"/>
      <c r="BD64" s="87"/>
      <c r="BE64" s="87"/>
      <c r="BF64" s="87"/>
    </row>
    <row r="65" spans="1:68" s="21" customFormat="1" ht="20.9" customHeight="1" x14ac:dyDescent="0.4">
      <c r="A65" s="11">
        <v>43.1</v>
      </c>
      <c r="B65" s="12"/>
      <c r="C65" s="12" t="s">
        <v>112</v>
      </c>
      <c r="D65" s="13" t="s">
        <v>332</v>
      </c>
      <c r="E65" s="14" t="s">
        <v>45</v>
      </c>
      <c r="F65" s="10" t="s">
        <v>44</v>
      </c>
      <c r="G65" s="10" t="s">
        <v>53</v>
      </c>
      <c r="H65" s="15">
        <v>3.09</v>
      </c>
      <c r="I65" s="490" t="s">
        <v>498</v>
      </c>
      <c r="J65" s="485">
        <v>6354.7019999999993</v>
      </c>
      <c r="K65" s="477">
        <v>1.02</v>
      </c>
      <c r="L65" s="414">
        <v>0.11644920564331736</v>
      </c>
      <c r="M65" s="320">
        <v>755</v>
      </c>
      <c r="N65" s="450">
        <v>0.65652173913043477</v>
      </c>
      <c r="O65" s="133">
        <v>15</v>
      </c>
      <c r="P65" s="466"/>
      <c r="Q65" s="18">
        <v>770</v>
      </c>
      <c r="R65" s="19">
        <v>0.66956521739130437</v>
      </c>
      <c r="S65" s="16" t="s">
        <v>516</v>
      </c>
      <c r="T65" s="16"/>
      <c r="U65" s="20">
        <v>1150</v>
      </c>
      <c r="V65" s="87"/>
      <c r="W65" s="86"/>
      <c r="X65" s="88"/>
      <c r="Y65" s="88"/>
      <c r="Z65" s="85"/>
      <c r="AA65" s="70"/>
      <c r="AB65" s="85"/>
      <c r="AC65" s="70"/>
      <c r="AF65" s="70"/>
      <c r="AG65" s="70"/>
      <c r="AH65" s="70"/>
      <c r="AI65" s="88"/>
      <c r="AJ65" s="85"/>
      <c r="AK65" s="85"/>
      <c r="AL65" s="89"/>
      <c r="AN65" s="86"/>
      <c r="AO65" s="43"/>
      <c r="AP65" s="43"/>
      <c r="AQ65" s="94"/>
      <c r="AR65" s="43"/>
      <c r="AS65" s="43"/>
      <c r="AT65" s="43"/>
      <c r="AU65" s="43"/>
      <c r="AY65" s="87"/>
      <c r="AZ65" s="87"/>
      <c r="BA65" s="87"/>
      <c r="BB65" s="87"/>
      <c r="BC65" s="87"/>
      <c r="BD65" s="87"/>
      <c r="BE65" s="87"/>
      <c r="BF65" s="87"/>
    </row>
    <row r="66" spans="1:68" s="21" customFormat="1" ht="20.9" customHeight="1" x14ac:dyDescent="0.4">
      <c r="A66" s="11">
        <v>43.2</v>
      </c>
      <c r="B66" s="13"/>
      <c r="C66" s="12" t="s">
        <v>115</v>
      </c>
      <c r="D66" s="13" t="s">
        <v>331</v>
      </c>
      <c r="E66" s="14" t="s">
        <v>45</v>
      </c>
      <c r="F66" s="10" t="s">
        <v>44</v>
      </c>
      <c r="G66" s="10" t="s">
        <v>53</v>
      </c>
      <c r="H66" s="15">
        <v>1.41</v>
      </c>
      <c r="I66" s="490" t="s">
        <v>498</v>
      </c>
      <c r="J66" s="485">
        <v>12172.901000000002</v>
      </c>
      <c r="K66" s="477">
        <v>1.02</v>
      </c>
      <c r="L66" s="414">
        <v>9.4307840012828478E-2</v>
      </c>
      <c r="M66" s="320">
        <v>1171</v>
      </c>
      <c r="N66" s="450">
        <v>0.69289940828402363</v>
      </c>
      <c r="O66" s="133">
        <v>23</v>
      </c>
      <c r="P66" s="466"/>
      <c r="Q66" s="18">
        <v>1194</v>
      </c>
      <c r="R66" s="19">
        <v>0.70650887573964494</v>
      </c>
      <c r="S66" s="16" t="s">
        <v>516</v>
      </c>
      <c r="T66" s="16">
        <v>1690</v>
      </c>
      <c r="U66" s="20">
        <v>1690</v>
      </c>
      <c r="V66" s="87"/>
      <c r="W66" s="86"/>
      <c r="X66" s="88"/>
      <c r="Y66" s="88"/>
      <c r="Z66" s="85"/>
      <c r="AA66" s="70"/>
      <c r="AB66" s="85"/>
      <c r="AC66" s="70"/>
      <c r="AF66" s="70"/>
      <c r="AG66" s="70"/>
      <c r="AH66" s="70"/>
      <c r="AI66" s="88"/>
      <c r="AJ66" s="85"/>
      <c r="AK66" s="85"/>
      <c r="AL66" s="89"/>
      <c r="AN66" s="86"/>
      <c r="AO66" s="43"/>
      <c r="AP66" s="43"/>
      <c r="AQ66" s="95"/>
      <c r="AR66" s="95"/>
      <c r="AS66" s="95"/>
      <c r="AT66" s="95"/>
      <c r="AU66" s="95"/>
      <c r="AY66" s="87"/>
      <c r="AZ66" s="87"/>
      <c r="BA66" s="87"/>
      <c r="BB66" s="87"/>
      <c r="BC66" s="87"/>
      <c r="BD66" s="87"/>
      <c r="BE66" s="87"/>
      <c r="BF66" s="87"/>
    </row>
    <row r="67" spans="1:68" s="21" customFormat="1" ht="20.9" customHeight="1" x14ac:dyDescent="0.4">
      <c r="A67" s="11">
        <v>43.3</v>
      </c>
      <c r="B67" s="13"/>
      <c r="C67" s="12" t="s">
        <v>115</v>
      </c>
      <c r="D67" s="13" t="s">
        <v>111</v>
      </c>
      <c r="E67" s="14" t="s">
        <v>45</v>
      </c>
      <c r="F67" s="10" t="s">
        <v>44</v>
      </c>
      <c r="G67" s="10" t="s">
        <v>53</v>
      </c>
      <c r="H67" s="15">
        <v>0.65</v>
      </c>
      <c r="I67" s="490" t="s">
        <v>498</v>
      </c>
      <c r="J67" s="485">
        <v>6126.018</v>
      </c>
      <c r="K67" s="477">
        <v>1.02</v>
      </c>
      <c r="L67" s="414">
        <v>0.11899999999999999</v>
      </c>
      <c r="M67" s="320">
        <v>744</v>
      </c>
      <c r="N67" s="450">
        <v>0.77500000000000002</v>
      </c>
      <c r="O67" s="133">
        <v>15</v>
      </c>
      <c r="P67" s="466"/>
      <c r="Q67" s="18">
        <v>759</v>
      </c>
      <c r="R67" s="19">
        <v>0.79062500000000002</v>
      </c>
      <c r="S67" s="16" t="s">
        <v>516</v>
      </c>
      <c r="T67" s="16"/>
      <c r="U67" s="20">
        <v>960</v>
      </c>
      <c r="V67" s="87"/>
      <c r="W67" s="86"/>
      <c r="X67" s="88"/>
      <c r="Y67" s="88"/>
      <c r="Z67" s="85"/>
      <c r="AA67" s="70"/>
      <c r="AB67" s="85"/>
      <c r="AC67" s="70"/>
      <c r="AF67" s="70"/>
      <c r="AG67" s="70"/>
      <c r="AH67" s="70"/>
      <c r="AI67" s="88"/>
      <c r="AJ67" s="85"/>
      <c r="AK67" s="85"/>
      <c r="AL67" s="89"/>
      <c r="AN67" s="86"/>
      <c r="AO67" s="43"/>
      <c r="AP67" s="43"/>
      <c r="AQ67" s="92"/>
      <c r="AR67" s="92"/>
      <c r="AS67" s="92"/>
      <c r="AT67" s="92"/>
      <c r="AU67" s="92"/>
    </row>
    <row r="68" spans="1:68" s="21" customFormat="1" ht="20.9" customHeight="1" x14ac:dyDescent="0.4">
      <c r="A68" s="11">
        <v>44</v>
      </c>
      <c r="B68" s="12"/>
      <c r="C68" s="12" t="s">
        <v>117</v>
      </c>
      <c r="D68" s="13" t="s">
        <v>118</v>
      </c>
      <c r="E68" s="154" t="s">
        <v>60</v>
      </c>
      <c r="F68" s="157" t="s">
        <v>63</v>
      </c>
      <c r="G68" s="157" t="s">
        <v>46</v>
      </c>
      <c r="H68" s="15">
        <v>3.68</v>
      </c>
      <c r="I68" s="490" t="s">
        <v>498</v>
      </c>
      <c r="J68" s="485">
        <v>1033.296</v>
      </c>
      <c r="K68" s="477">
        <v>1.02</v>
      </c>
      <c r="L68" s="415">
        <v>9.6777690032672142E-2</v>
      </c>
      <c r="M68" s="320">
        <v>102</v>
      </c>
      <c r="N68" s="450">
        <v>0.12439024390243902</v>
      </c>
      <c r="O68" s="133">
        <v>2</v>
      </c>
      <c r="P68" s="466"/>
      <c r="Q68" s="18">
        <v>104</v>
      </c>
      <c r="R68" s="19">
        <v>0.12682926829268293</v>
      </c>
      <c r="S68" s="16" t="s">
        <v>516</v>
      </c>
      <c r="T68" s="16"/>
      <c r="U68" s="20">
        <v>820</v>
      </c>
      <c r="V68" s="87"/>
      <c r="W68" s="86"/>
      <c r="X68" s="88"/>
      <c r="Y68" s="88"/>
      <c r="Z68" s="85"/>
      <c r="AA68" s="70"/>
      <c r="AB68" s="85"/>
      <c r="AC68" s="70"/>
      <c r="AF68" s="70"/>
      <c r="AG68" s="70"/>
      <c r="AH68" s="70"/>
      <c r="AI68" s="88"/>
      <c r="AJ68" s="85"/>
      <c r="AK68" s="85"/>
      <c r="AL68" s="89"/>
      <c r="AN68" s="86"/>
      <c r="AO68" s="43"/>
      <c r="AP68" s="43"/>
      <c r="AQ68" s="92"/>
      <c r="AR68" s="43"/>
      <c r="AS68" s="92"/>
      <c r="AT68" s="92"/>
      <c r="AU68" s="92"/>
    </row>
    <row r="69" spans="1:68" s="21" customFormat="1" ht="20.9" customHeight="1" x14ac:dyDescent="0.4">
      <c r="A69" s="11">
        <v>45</v>
      </c>
      <c r="B69" s="12"/>
      <c r="C69" s="12" t="s">
        <v>117</v>
      </c>
      <c r="D69" s="13" t="s">
        <v>119</v>
      </c>
      <c r="E69" s="14" t="s">
        <v>52</v>
      </c>
      <c r="F69" s="10" t="s">
        <v>63</v>
      </c>
      <c r="G69" s="10" t="s">
        <v>53</v>
      </c>
      <c r="H69" s="15">
        <v>5.21</v>
      </c>
      <c r="I69" s="490" t="s">
        <v>498</v>
      </c>
      <c r="J69" s="485">
        <v>2784.484833333333</v>
      </c>
      <c r="K69" s="477">
        <v>1.0357000000000001</v>
      </c>
      <c r="L69" s="414">
        <v>0.1134859835532713</v>
      </c>
      <c r="M69" s="320">
        <v>327</v>
      </c>
      <c r="N69" s="450">
        <v>0.15497630331753554</v>
      </c>
      <c r="O69" s="133">
        <v>12</v>
      </c>
      <c r="P69" s="466">
        <v>50</v>
      </c>
      <c r="Q69" s="18">
        <v>389</v>
      </c>
      <c r="R69" s="19">
        <v>0.1843601895734597</v>
      </c>
      <c r="S69" s="16" t="s">
        <v>516</v>
      </c>
      <c r="T69" s="16"/>
      <c r="U69" s="20">
        <v>2110</v>
      </c>
      <c r="V69" s="87"/>
      <c r="W69" s="86"/>
      <c r="X69" s="88"/>
      <c r="Y69" s="88"/>
      <c r="Z69" s="85"/>
      <c r="AA69" s="70"/>
      <c r="AB69" s="85"/>
      <c r="AC69" s="70"/>
      <c r="AF69" s="70"/>
      <c r="AG69" s="70"/>
      <c r="AH69" s="70"/>
      <c r="AI69" s="88"/>
      <c r="AJ69" s="85"/>
      <c r="AK69" s="85"/>
      <c r="AL69" s="89"/>
      <c r="AN69" s="86"/>
      <c r="AO69" s="43"/>
      <c r="AP69" s="43"/>
      <c r="AQ69" s="43"/>
      <c r="AR69" s="43"/>
      <c r="AS69" s="43"/>
      <c r="AT69" s="43"/>
      <c r="AU69" s="43"/>
    </row>
    <row r="70" spans="1:68" s="21" customFormat="1" ht="20.9" customHeight="1" x14ac:dyDescent="0.4">
      <c r="A70" s="11">
        <v>46</v>
      </c>
      <c r="B70" s="12"/>
      <c r="C70" s="12" t="s">
        <v>117</v>
      </c>
      <c r="D70" s="13" t="s">
        <v>120</v>
      </c>
      <c r="E70" s="14" t="s">
        <v>52</v>
      </c>
      <c r="F70" s="10" t="s">
        <v>63</v>
      </c>
      <c r="G70" s="10" t="s">
        <v>53</v>
      </c>
      <c r="H70" s="15">
        <v>4.28</v>
      </c>
      <c r="I70" s="490" t="s">
        <v>498</v>
      </c>
      <c r="J70" s="485">
        <v>7192.9724999999999</v>
      </c>
      <c r="K70" s="477">
        <v>1.0257000000000001</v>
      </c>
      <c r="L70" s="414">
        <v>0.1123318628008101</v>
      </c>
      <c r="M70" s="320">
        <v>829</v>
      </c>
      <c r="N70" s="450">
        <v>0.63282442748091605</v>
      </c>
      <c r="O70" s="133">
        <v>21</v>
      </c>
      <c r="P70" s="466">
        <v>30</v>
      </c>
      <c r="Q70" s="18">
        <v>880</v>
      </c>
      <c r="R70" s="19">
        <v>0.6717557251908397</v>
      </c>
      <c r="S70" s="16" t="s">
        <v>516</v>
      </c>
      <c r="T70" s="16"/>
      <c r="U70" s="20">
        <v>1310</v>
      </c>
      <c r="V70" s="87"/>
      <c r="W70" s="86"/>
      <c r="X70" s="88"/>
      <c r="Y70" s="88"/>
      <c r="Z70" s="85"/>
      <c r="AA70" s="70"/>
      <c r="AB70" s="85"/>
      <c r="AC70" s="70"/>
      <c r="AF70" s="70"/>
      <c r="AG70" s="70"/>
      <c r="AH70" s="70"/>
      <c r="AI70" s="88"/>
      <c r="AJ70" s="85"/>
      <c r="AK70" s="85"/>
      <c r="AL70" s="89"/>
      <c r="AN70" s="86"/>
      <c r="AO70" s="43"/>
      <c r="AP70" s="43"/>
      <c r="AQ70" s="92"/>
      <c r="AR70" s="92"/>
      <c r="AS70" s="92"/>
      <c r="AT70" s="92"/>
      <c r="AU70" s="92"/>
    </row>
    <row r="71" spans="1:68" s="21" customFormat="1" ht="20.9" customHeight="1" x14ac:dyDescent="0.4">
      <c r="A71" s="11">
        <v>47</v>
      </c>
      <c r="B71" s="12"/>
      <c r="C71" s="12" t="s">
        <v>121</v>
      </c>
      <c r="D71" s="13" t="s">
        <v>122</v>
      </c>
      <c r="E71" s="14" t="s">
        <v>45</v>
      </c>
      <c r="F71" s="10" t="s">
        <v>44</v>
      </c>
      <c r="G71" s="10" t="s">
        <v>123</v>
      </c>
      <c r="H71" s="15">
        <v>0.64</v>
      </c>
      <c r="I71" s="490" t="s">
        <v>498</v>
      </c>
      <c r="J71" s="485">
        <v>4961.8975</v>
      </c>
      <c r="K71" s="477">
        <v>1.02</v>
      </c>
      <c r="L71" s="414">
        <v>0.1120539067967446</v>
      </c>
      <c r="M71" s="320">
        <v>567</v>
      </c>
      <c r="N71" s="450">
        <v>0.39374999999999999</v>
      </c>
      <c r="O71" s="133">
        <v>11</v>
      </c>
      <c r="P71" s="466">
        <v>18</v>
      </c>
      <c r="Q71" s="18">
        <v>596</v>
      </c>
      <c r="R71" s="19">
        <v>0.41388888888888886</v>
      </c>
      <c r="S71" s="16" t="s">
        <v>516</v>
      </c>
      <c r="T71" s="16"/>
      <c r="U71" s="20">
        <v>1440</v>
      </c>
      <c r="V71" s="87"/>
      <c r="W71" s="86"/>
      <c r="X71" s="88"/>
      <c r="Y71" s="88"/>
      <c r="Z71" s="85"/>
      <c r="AA71" s="70"/>
      <c r="AB71" s="85"/>
      <c r="AC71" s="70"/>
      <c r="AF71" s="70"/>
      <c r="AG71" s="70"/>
      <c r="AH71" s="70"/>
      <c r="AI71" s="88"/>
      <c r="AJ71" s="85"/>
      <c r="AK71" s="85"/>
      <c r="AL71" s="89"/>
      <c r="AN71" s="86"/>
      <c r="AX71" s="87"/>
    </row>
    <row r="72" spans="1:68" s="214" customFormat="1" ht="21.75" customHeight="1" x14ac:dyDescent="0.4">
      <c r="A72" s="11">
        <v>48</v>
      </c>
      <c r="B72" s="12"/>
      <c r="C72" s="12" t="s">
        <v>121</v>
      </c>
      <c r="D72" s="13" t="s">
        <v>124</v>
      </c>
      <c r="E72" s="14" t="s">
        <v>45</v>
      </c>
      <c r="F72" s="10" t="s">
        <v>44</v>
      </c>
      <c r="G72" s="10" t="s">
        <v>123</v>
      </c>
      <c r="H72" s="15">
        <v>0.94</v>
      </c>
      <c r="I72" s="490" t="s">
        <v>498</v>
      </c>
      <c r="J72" s="485">
        <v>9655.1856666666681</v>
      </c>
      <c r="K72" s="477">
        <v>1.02</v>
      </c>
      <c r="L72" s="415">
        <v>0.09</v>
      </c>
      <c r="M72" s="320">
        <v>886</v>
      </c>
      <c r="N72" s="450">
        <v>0.61527777777777781</v>
      </c>
      <c r="O72" s="133">
        <v>18</v>
      </c>
      <c r="P72" s="466">
        <v>15</v>
      </c>
      <c r="Q72" s="18">
        <v>919</v>
      </c>
      <c r="R72" s="19">
        <v>0.6381944444444444</v>
      </c>
      <c r="S72" s="16" t="s">
        <v>516</v>
      </c>
      <c r="T72" s="16"/>
      <c r="U72" s="20">
        <v>1440</v>
      </c>
      <c r="V72" s="210"/>
      <c r="W72" s="209"/>
      <c r="X72" s="211"/>
      <c r="Y72" s="211"/>
      <c r="Z72" s="212"/>
      <c r="AA72" s="213"/>
      <c r="AB72" s="212"/>
      <c r="AC72" s="213"/>
      <c r="AF72" s="213"/>
      <c r="AG72" s="213"/>
      <c r="AH72" s="213"/>
      <c r="AI72" s="211"/>
      <c r="AJ72" s="212"/>
      <c r="AK72" s="212"/>
      <c r="AL72" s="215"/>
      <c r="AN72" s="209"/>
      <c r="AY72" s="210"/>
      <c r="AZ72" s="210"/>
      <c r="BA72" s="210"/>
      <c r="BB72" s="210"/>
      <c r="BC72" s="210"/>
      <c r="BD72" s="210"/>
      <c r="BE72" s="210"/>
      <c r="BF72" s="210"/>
    </row>
    <row r="73" spans="1:68" s="214" customFormat="1" ht="21.75" customHeight="1" x14ac:dyDescent="0.4">
      <c r="A73" s="11">
        <v>49</v>
      </c>
      <c r="B73" s="12"/>
      <c r="C73" s="12" t="s">
        <v>121</v>
      </c>
      <c r="D73" s="13" t="s">
        <v>125</v>
      </c>
      <c r="E73" s="14" t="s">
        <v>45</v>
      </c>
      <c r="F73" s="10" t="s">
        <v>44</v>
      </c>
      <c r="G73" s="10" t="s">
        <v>123</v>
      </c>
      <c r="H73" s="15">
        <v>0.26</v>
      </c>
      <c r="I73" s="490" t="s">
        <v>498</v>
      </c>
      <c r="J73" s="485">
        <v>11677.092833333332</v>
      </c>
      <c r="K73" s="477">
        <v>1.02</v>
      </c>
      <c r="L73" s="415">
        <v>0.09</v>
      </c>
      <c r="M73" s="320">
        <v>1072</v>
      </c>
      <c r="N73" s="450">
        <v>0.84409448818897637</v>
      </c>
      <c r="O73" s="133">
        <v>21</v>
      </c>
      <c r="P73" s="466">
        <v>25</v>
      </c>
      <c r="Q73" s="18">
        <v>1118</v>
      </c>
      <c r="R73" s="19">
        <v>0.88031496062992121</v>
      </c>
      <c r="S73" s="16" t="s">
        <v>516</v>
      </c>
      <c r="T73" s="16"/>
      <c r="U73" s="20">
        <v>1270</v>
      </c>
      <c r="V73" s="210"/>
      <c r="W73" s="209"/>
      <c r="X73" s="211"/>
      <c r="Y73" s="211"/>
      <c r="Z73" s="212"/>
      <c r="AA73" s="213"/>
      <c r="AB73" s="212"/>
      <c r="AC73" s="213"/>
      <c r="AF73" s="213"/>
      <c r="AG73" s="213"/>
      <c r="AH73" s="213"/>
      <c r="AI73" s="211"/>
      <c r="AJ73" s="212"/>
      <c r="AK73" s="212"/>
      <c r="AL73" s="215"/>
      <c r="AN73" s="209"/>
      <c r="AY73" s="210"/>
      <c r="AZ73" s="210"/>
      <c r="BA73" s="210"/>
      <c r="BB73" s="210"/>
      <c r="BC73" s="210"/>
      <c r="BD73" s="210"/>
      <c r="BE73" s="210"/>
      <c r="BF73" s="210"/>
    </row>
    <row r="74" spans="1:68" s="21" customFormat="1" ht="20.9" customHeight="1" x14ac:dyDescent="0.4">
      <c r="A74" s="11">
        <v>51</v>
      </c>
      <c r="B74" s="12"/>
      <c r="C74" s="12" t="s">
        <v>126</v>
      </c>
      <c r="D74" s="13" t="s">
        <v>127</v>
      </c>
      <c r="E74" s="14" t="s">
        <v>52</v>
      </c>
      <c r="F74" s="10" t="s">
        <v>63</v>
      </c>
      <c r="G74" s="10" t="s">
        <v>53</v>
      </c>
      <c r="H74" s="15">
        <v>3.96</v>
      </c>
      <c r="I74" s="490" t="s">
        <v>498</v>
      </c>
      <c r="J74" s="485">
        <v>737.13666666666666</v>
      </c>
      <c r="K74" s="477">
        <v>1.02</v>
      </c>
      <c r="L74" s="414">
        <v>0.13566005399270148</v>
      </c>
      <c r="M74" s="320">
        <v>102</v>
      </c>
      <c r="N74" s="450">
        <v>4.8341232227488151E-2</v>
      </c>
      <c r="O74" s="133">
        <v>2</v>
      </c>
      <c r="P74" s="466"/>
      <c r="Q74" s="18">
        <v>104</v>
      </c>
      <c r="R74" s="19">
        <v>4.9289099526066353E-2</v>
      </c>
      <c r="S74" s="16" t="s">
        <v>516</v>
      </c>
      <c r="T74" s="16"/>
      <c r="U74" s="20">
        <v>2110</v>
      </c>
      <c r="V74" s="87"/>
      <c r="W74" s="86"/>
      <c r="X74" s="88"/>
      <c r="Y74" s="88"/>
      <c r="Z74" s="85"/>
      <c r="AA74" s="70"/>
      <c r="AB74" s="85"/>
      <c r="AC74" s="70"/>
      <c r="AF74" s="70"/>
      <c r="AG74" s="70"/>
      <c r="AH74" s="70"/>
      <c r="AI74" s="88"/>
      <c r="AJ74" s="85"/>
      <c r="AK74" s="85"/>
      <c r="AL74" s="89"/>
      <c r="AN74" s="86"/>
      <c r="AY74" s="87"/>
      <c r="AZ74" s="87"/>
      <c r="BA74" s="87"/>
      <c r="BB74" s="87"/>
      <c r="BC74" s="87"/>
      <c r="BD74" s="87"/>
      <c r="BE74" s="87"/>
      <c r="BF74" s="87"/>
      <c r="BK74" s="96"/>
      <c r="BL74" s="96"/>
      <c r="BM74" s="96"/>
      <c r="BN74" s="96"/>
      <c r="BO74" s="96"/>
      <c r="BP74" s="96"/>
    </row>
    <row r="75" spans="1:68" s="21" customFormat="1" ht="20.9" customHeight="1" x14ac:dyDescent="0.4">
      <c r="A75" s="11">
        <v>52</v>
      </c>
      <c r="B75" s="12"/>
      <c r="C75" s="12" t="s">
        <v>126</v>
      </c>
      <c r="D75" s="13" t="s">
        <v>128</v>
      </c>
      <c r="E75" s="154" t="s">
        <v>60</v>
      </c>
      <c r="F75" s="157" t="s">
        <v>63</v>
      </c>
      <c r="G75" s="157" t="s">
        <v>46</v>
      </c>
      <c r="H75" s="15">
        <v>4.9800000000000004</v>
      </c>
      <c r="I75" s="490" t="s">
        <v>498</v>
      </c>
      <c r="J75" s="485">
        <v>604.97900000000004</v>
      </c>
      <c r="K75" s="477">
        <v>1.02</v>
      </c>
      <c r="L75" s="414">
        <v>0.14545959446526241</v>
      </c>
      <c r="M75" s="320">
        <v>90</v>
      </c>
      <c r="N75" s="450">
        <v>0.10975609756097561</v>
      </c>
      <c r="O75" s="133">
        <v>2</v>
      </c>
      <c r="P75" s="466">
        <v>13</v>
      </c>
      <c r="Q75" s="18">
        <v>105</v>
      </c>
      <c r="R75" s="19">
        <v>0.12804878048780488</v>
      </c>
      <c r="S75" s="16" t="s">
        <v>516</v>
      </c>
      <c r="T75" s="16"/>
      <c r="U75" s="20">
        <v>820</v>
      </c>
      <c r="V75" s="87"/>
      <c r="W75" s="86"/>
      <c r="X75" s="88"/>
      <c r="Y75" s="88"/>
      <c r="Z75" s="85"/>
      <c r="AA75" s="70"/>
      <c r="AB75" s="85"/>
      <c r="AC75" s="70"/>
      <c r="AF75" s="70"/>
      <c r="AG75" s="70"/>
      <c r="AH75" s="70"/>
      <c r="AI75" s="88"/>
      <c r="AJ75" s="85"/>
      <c r="AK75" s="85"/>
      <c r="AL75" s="89"/>
      <c r="AN75" s="86"/>
      <c r="AY75" s="87"/>
      <c r="AZ75" s="87"/>
      <c r="BA75" s="87"/>
      <c r="BB75" s="87"/>
      <c r="BC75" s="87"/>
      <c r="BD75" s="87"/>
      <c r="BE75" s="87"/>
      <c r="BF75" s="87"/>
    </row>
    <row r="76" spans="1:68" s="21" customFormat="1" ht="20.9" customHeight="1" x14ac:dyDescent="0.4">
      <c r="A76" s="11">
        <v>53</v>
      </c>
      <c r="B76" s="12"/>
      <c r="C76" s="12" t="s">
        <v>129</v>
      </c>
      <c r="D76" s="13" t="s">
        <v>130</v>
      </c>
      <c r="E76" s="14" t="s">
        <v>45</v>
      </c>
      <c r="F76" s="10" t="s">
        <v>44</v>
      </c>
      <c r="G76" s="10" t="s">
        <v>53</v>
      </c>
      <c r="H76" s="15">
        <v>1.31</v>
      </c>
      <c r="I76" s="490" t="s">
        <v>498</v>
      </c>
      <c r="J76" s="485">
        <v>8369.5759999999991</v>
      </c>
      <c r="K76" s="477">
        <v>1.0283</v>
      </c>
      <c r="L76" s="414">
        <v>0.10084142852636742</v>
      </c>
      <c r="M76" s="320">
        <v>868</v>
      </c>
      <c r="N76" s="450">
        <v>0.60277777777777775</v>
      </c>
      <c r="O76" s="133">
        <v>25</v>
      </c>
      <c r="P76" s="466">
        <v>20</v>
      </c>
      <c r="Q76" s="18">
        <v>913</v>
      </c>
      <c r="R76" s="19">
        <v>0.63402777777777775</v>
      </c>
      <c r="S76" s="16" t="s">
        <v>516</v>
      </c>
      <c r="T76" s="16"/>
      <c r="U76" s="20">
        <v>1440</v>
      </c>
      <c r="V76" s="87"/>
      <c r="W76" s="86"/>
      <c r="X76" s="88"/>
      <c r="Y76" s="88"/>
      <c r="Z76" s="85"/>
      <c r="AA76" s="70"/>
      <c r="AB76" s="85"/>
      <c r="AC76" s="70"/>
      <c r="AF76" s="70"/>
      <c r="AG76" s="70"/>
      <c r="AH76" s="70"/>
      <c r="AI76" s="88"/>
      <c r="AJ76" s="85"/>
      <c r="AK76" s="85"/>
      <c r="AL76" s="89"/>
      <c r="AN76" s="86"/>
    </row>
    <row r="77" spans="1:68" s="214" customFormat="1" ht="20.25" customHeight="1" x14ac:dyDescent="0.4">
      <c r="A77" s="218">
        <v>54.1</v>
      </c>
      <c r="B77" s="198"/>
      <c r="C77" s="198" t="s">
        <v>129</v>
      </c>
      <c r="D77" s="199" t="s">
        <v>131</v>
      </c>
      <c r="E77" s="219" t="s">
        <v>45</v>
      </c>
      <c r="F77" s="202" t="s">
        <v>44</v>
      </c>
      <c r="G77" s="202" t="s">
        <v>53</v>
      </c>
      <c r="H77" s="203">
        <v>0.37</v>
      </c>
      <c r="I77" s="511" t="s">
        <v>498</v>
      </c>
      <c r="J77" s="512">
        <v>15321.504999999999</v>
      </c>
      <c r="K77" s="513">
        <v>1.0201</v>
      </c>
      <c r="L77" s="514">
        <v>0.10756123500922397</v>
      </c>
      <c r="M77" s="321">
        <v>1681</v>
      </c>
      <c r="N77" s="453">
        <v>1.1673611111111111</v>
      </c>
      <c r="O77" s="205">
        <v>34</v>
      </c>
      <c r="P77" s="515"/>
      <c r="Q77" s="207">
        <v>1715</v>
      </c>
      <c r="R77" s="208">
        <v>1.1909722222222223</v>
      </c>
      <c r="S77" s="204" t="s">
        <v>518</v>
      </c>
      <c r="T77" s="204"/>
      <c r="U77" s="261">
        <v>1440</v>
      </c>
      <c r="V77" s="210"/>
      <c r="W77" s="209"/>
      <c r="X77" s="211"/>
      <c r="Y77" s="211"/>
      <c r="Z77" s="212"/>
      <c r="AA77" s="213"/>
      <c r="AB77" s="212"/>
      <c r="AC77" s="213"/>
      <c r="AF77" s="213"/>
      <c r="AG77" s="213"/>
      <c r="AH77" s="213"/>
      <c r="AI77" s="211"/>
      <c r="AJ77" s="212"/>
      <c r="AK77" s="212"/>
      <c r="AL77" s="215"/>
      <c r="AN77" s="209"/>
      <c r="AX77" s="222"/>
    </row>
    <row r="78" spans="1:68" s="214" customFormat="1" ht="20.9" customHeight="1" x14ac:dyDescent="0.4">
      <c r="A78" s="218">
        <v>54.2</v>
      </c>
      <c r="B78" s="198"/>
      <c r="C78" s="198" t="s">
        <v>129</v>
      </c>
      <c r="D78" s="199" t="s">
        <v>132</v>
      </c>
      <c r="E78" s="219" t="s">
        <v>45</v>
      </c>
      <c r="F78" s="202" t="s">
        <v>44</v>
      </c>
      <c r="G78" s="202" t="s">
        <v>53</v>
      </c>
      <c r="H78" s="203">
        <v>0.77</v>
      </c>
      <c r="I78" s="511" t="s">
        <v>498</v>
      </c>
      <c r="J78" s="512">
        <v>14454.895999999999</v>
      </c>
      <c r="K78" s="513">
        <v>1.02</v>
      </c>
      <c r="L78" s="514">
        <v>9.795988846962303E-2</v>
      </c>
      <c r="M78" s="321">
        <v>1444</v>
      </c>
      <c r="N78" s="453">
        <v>1.0027777777777778</v>
      </c>
      <c r="O78" s="205">
        <v>29</v>
      </c>
      <c r="P78" s="515"/>
      <c r="Q78" s="207">
        <v>1473</v>
      </c>
      <c r="R78" s="208">
        <v>1.0229166666666667</v>
      </c>
      <c r="S78" s="204" t="s">
        <v>518</v>
      </c>
      <c r="T78" s="204"/>
      <c r="U78" s="261">
        <v>1440</v>
      </c>
      <c r="V78" s="210"/>
      <c r="W78" s="209"/>
      <c r="X78" s="211"/>
      <c r="Y78" s="211"/>
      <c r="Z78" s="212"/>
      <c r="AA78" s="213"/>
      <c r="AB78" s="212"/>
      <c r="AC78" s="213"/>
      <c r="AF78" s="213"/>
      <c r="AG78" s="213"/>
      <c r="AH78" s="213"/>
      <c r="AI78" s="211"/>
      <c r="AJ78" s="212"/>
      <c r="AK78" s="212"/>
      <c r="AL78" s="215"/>
      <c r="AN78" s="209"/>
      <c r="AX78" s="222"/>
    </row>
    <row r="79" spans="1:68" s="214" customFormat="1" ht="20.9" customHeight="1" x14ac:dyDescent="0.4">
      <c r="A79" s="218">
        <v>54.3</v>
      </c>
      <c r="B79" s="198"/>
      <c r="C79" s="198" t="s">
        <v>129</v>
      </c>
      <c r="D79" s="199" t="s">
        <v>133</v>
      </c>
      <c r="E79" s="219" t="s">
        <v>45</v>
      </c>
      <c r="F79" s="202" t="s">
        <v>44</v>
      </c>
      <c r="G79" s="202" t="s">
        <v>53</v>
      </c>
      <c r="H79" s="203">
        <v>0.37</v>
      </c>
      <c r="I79" s="511" t="s">
        <v>498</v>
      </c>
      <c r="J79" s="512">
        <v>17494.326000000001</v>
      </c>
      <c r="K79" s="513">
        <v>1.02</v>
      </c>
      <c r="L79" s="517">
        <v>0.09</v>
      </c>
      <c r="M79" s="321">
        <v>1606</v>
      </c>
      <c r="N79" s="453">
        <v>1.1152777777777778</v>
      </c>
      <c r="O79" s="205">
        <v>32</v>
      </c>
      <c r="P79" s="515"/>
      <c r="Q79" s="207">
        <v>1638</v>
      </c>
      <c r="R79" s="208">
        <v>1.1375</v>
      </c>
      <c r="S79" s="204" t="s">
        <v>518</v>
      </c>
      <c r="T79" s="204"/>
      <c r="U79" s="261">
        <v>1440</v>
      </c>
      <c r="V79" s="210"/>
      <c r="W79" s="209"/>
      <c r="X79" s="211"/>
      <c r="Y79" s="211"/>
      <c r="Z79" s="212"/>
      <c r="AA79" s="213"/>
      <c r="AB79" s="212"/>
      <c r="AC79" s="213"/>
      <c r="AF79" s="213"/>
      <c r="AG79" s="213"/>
      <c r="AH79" s="213"/>
      <c r="AI79" s="211"/>
      <c r="AJ79" s="212"/>
      <c r="AK79" s="212"/>
      <c r="AL79" s="215"/>
      <c r="AN79" s="209"/>
      <c r="AX79" s="222"/>
    </row>
    <row r="80" spans="1:68" s="21" customFormat="1" ht="20.9" customHeight="1" x14ac:dyDescent="0.4">
      <c r="A80" s="11">
        <v>55</v>
      </c>
      <c r="B80" s="12"/>
      <c r="C80" s="12" t="s">
        <v>129</v>
      </c>
      <c r="D80" s="13" t="s">
        <v>134</v>
      </c>
      <c r="E80" s="14" t="s">
        <v>45</v>
      </c>
      <c r="F80" s="10" t="s">
        <v>44</v>
      </c>
      <c r="G80" s="10" t="s">
        <v>53</v>
      </c>
      <c r="H80" s="15">
        <v>0.95</v>
      </c>
      <c r="I80" s="490" t="s">
        <v>498</v>
      </c>
      <c r="J80" s="485">
        <v>9807.8950000000004</v>
      </c>
      <c r="K80" s="477">
        <v>1.02</v>
      </c>
      <c r="L80" s="414">
        <v>9.6248991246337762E-2</v>
      </c>
      <c r="M80" s="320">
        <v>963</v>
      </c>
      <c r="N80" s="450">
        <v>0.66874999999999996</v>
      </c>
      <c r="O80" s="133">
        <v>19</v>
      </c>
      <c r="P80" s="466">
        <v>16</v>
      </c>
      <c r="Q80" s="18">
        <v>998</v>
      </c>
      <c r="R80" s="19">
        <v>0.69305555555555554</v>
      </c>
      <c r="S80" s="16" t="s">
        <v>516</v>
      </c>
      <c r="T80" s="16"/>
      <c r="U80" s="20">
        <v>1440</v>
      </c>
      <c r="V80" s="87"/>
      <c r="W80" s="86"/>
      <c r="X80" s="88"/>
      <c r="Y80" s="88"/>
      <c r="Z80" s="85"/>
      <c r="AA80" s="70"/>
      <c r="AB80" s="85"/>
      <c r="AC80" s="70"/>
      <c r="AF80" s="70"/>
      <c r="AG80" s="70"/>
      <c r="AH80" s="70"/>
      <c r="AI80" s="88"/>
      <c r="AJ80" s="85"/>
      <c r="AK80" s="85"/>
      <c r="AL80" s="89"/>
      <c r="AN80" s="86"/>
      <c r="BK80" s="88"/>
      <c r="BL80" s="88"/>
      <c r="BM80" s="88"/>
      <c r="BN80" s="88"/>
      <c r="BO80" s="88"/>
      <c r="BP80" s="88"/>
    </row>
    <row r="81" spans="1:68" s="21" customFormat="1" ht="20.9" customHeight="1" x14ac:dyDescent="0.4">
      <c r="A81" s="11">
        <v>56</v>
      </c>
      <c r="B81" s="12"/>
      <c r="C81" s="12" t="s">
        <v>135</v>
      </c>
      <c r="D81" s="13" t="s">
        <v>136</v>
      </c>
      <c r="E81" s="14" t="s">
        <v>45</v>
      </c>
      <c r="F81" s="10" t="s">
        <v>44</v>
      </c>
      <c r="G81" s="10" t="s">
        <v>53</v>
      </c>
      <c r="H81" s="15">
        <v>1.87</v>
      </c>
      <c r="I81" s="490" t="s">
        <v>498</v>
      </c>
      <c r="J81" s="485">
        <v>5734.2190000000001</v>
      </c>
      <c r="K81" s="477">
        <v>1.02</v>
      </c>
      <c r="L81" s="415">
        <v>9.8356899169703846E-2</v>
      </c>
      <c r="M81" s="320">
        <v>575</v>
      </c>
      <c r="N81" s="450">
        <v>0.39930555555555558</v>
      </c>
      <c r="O81" s="133">
        <v>12</v>
      </c>
      <c r="P81" s="466"/>
      <c r="Q81" s="18">
        <v>587</v>
      </c>
      <c r="R81" s="19">
        <v>0.40763888888888888</v>
      </c>
      <c r="S81" s="16" t="s">
        <v>516</v>
      </c>
      <c r="T81" s="16"/>
      <c r="U81" s="20">
        <v>1440</v>
      </c>
      <c r="V81" s="87"/>
      <c r="W81" s="86"/>
      <c r="X81" s="88"/>
      <c r="Y81" s="88"/>
      <c r="Z81" s="85"/>
      <c r="AA81" s="70"/>
      <c r="AB81" s="85"/>
      <c r="AC81" s="70"/>
      <c r="AF81" s="70"/>
      <c r="AG81" s="70"/>
      <c r="AH81" s="70"/>
      <c r="AI81" s="88"/>
      <c r="AJ81" s="85"/>
      <c r="AK81" s="85"/>
      <c r="AL81" s="89"/>
      <c r="AN81" s="86"/>
      <c r="BK81" s="85"/>
      <c r="BL81" s="85"/>
      <c r="BM81" s="85"/>
      <c r="BN81" s="85"/>
      <c r="BO81" s="85"/>
      <c r="BP81" s="85"/>
    </row>
    <row r="82" spans="1:68" s="194" customFormat="1" ht="20.9" customHeight="1" x14ac:dyDescent="0.4">
      <c r="A82" s="11">
        <v>57</v>
      </c>
      <c r="B82" s="12"/>
      <c r="C82" s="12" t="s">
        <v>135</v>
      </c>
      <c r="D82" s="13" t="s">
        <v>137</v>
      </c>
      <c r="E82" s="14" t="s">
        <v>45</v>
      </c>
      <c r="F82" s="10" t="s">
        <v>44</v>
      </c>
      <c r="G82" s="10" t="s">
        <v>53</v>
      </c>
      <c r="H82" s="15">
        <v>1.26</v>
      </c>
      <c r="I82" s="490" t="s">
        <v>498</v>
      </c>
      <c r="J82" s="485">
        <v>7791.0829999999987</v>
      </c>
      <c r="K82" s="477">
        <v>1.02</v>
      </c>
      <c r="L82" s="415">
        <v>9.2413339711565151E-2</v>
      </c>
      <c r="M82" s="320">
        <v>734</v>
      </c>
      <c r="N82" s="450">
        <v>0.50972222222222219</v>
      </c>
      <c r="O82" s="133">
        <v>15</v>
      </c>
      <c r="P82" s="466"/>
      <c r="Q82" s="18">
        <v>749</v>
      </c>
      <c r="R82" s="19">
        <v>0.52013888888888893</v>
      </c>
      <c r="S82" s="16" t="s">
        <v>516</v>
      </c>
      <c r="T82" s="16"/>
      <c r="U82" s="20">
        <v>1440</v>
      </c>
      <c r="V82" s="190"/>
      <c r="W82" s="189"/>
      <c r="X82" s="191"/>
      <c r="Y82" s="191"/>
      <c r="Z82" s="192"/>
      <c r="AA82" s="193"/>
      <c r="AB82" s="192"/>
      <c r="AC82" s="193"/>
      <c r="AF82" s="193"/>
      <c r="AG82" s="193"/>
      <c r="AH82" s="193"/>
      <c r="AI82" s="191"/>
      <c r="AJ82" s="192"/>
      <c r="AK82" s="192"/>
      <c r="AL82" s="195"/>
      <c r="AN82" s="189"/>
      <c r="AY82" s="190"/>
      <c r="AZ82" s="190"/>
      <c r="BA82" s="190"/>
      <c r="BB82" s="190"/>
      <c r="BC82" s="190"/>
      <c r="BD82" s="190"/>
      <c r="BE82" s="190"/>
      <c r="BF82" s="190"/>
      <c r="BK82" s="192"/>
      <c r="BL82" s="192"/>
      <c r="BM82" s="192"/>
      <c r="BN82" s="192"/>
      <c r="BO82" s="192"/>
      <c r="BP82" s="192"/>
    </row>
    <row r="83" spans="1:68" s="21" customFormat="1" ht="20.9" customHeight="1" x14ac:dyDescent="0.4">
      <c r="A83" s="11">
        <v>58</v>
      </c>
      <c r="B83" s="12"/>
      <c r="C83" s="12" t="s">
        <v>138</v>
      </c>
      <c r="D83" s="13" t="s">
        <v>139</v>
      </c>
      <c r="E83" s="154" t="s">
        <v>60</v>
      </c>
      <c r="F83" s="157" t="s">
        <v>51</v>
      </c>
      <c r="G83" s="157" t="s">
        <v>46</v>
      </c>
      <c r="H83" s="15">
        <v>4.1900000000000004</v>
      </c>
      <c r="I83" s="490" t="s">
        <v>498</v>
      </c>
      <c r="J83" s="485">
        <v>1351.9608333333333</v>
      </c>
      <c r="K83" s="477">
        <v>1.0417000000000001</v>
      </c>
      <c r="L83" s="414">
        <v>0.10355329573773402</v>
      </c>
      <c r="M83" s="320">
        <v>146</v>
      </c>
      <c r="N83" s="450">
        <v>0.17804878048780487</v>
      </c>
      <c r="O83" s="133">
        <v>6</v>
      </c>
      <c r="P83" s="466"/>
      <c r="Q83" s="18">
        <v>152</v>
      </c>
      <c r="R83" s="19">
        <v>0.18536585365853658</v>
      </c>
      <c r="S83" s="16" t="s">
        <v>516</v>
      </c>
      <c r="T83" s="16"/>
      <c r="U83" s="20">
        <v>820</v>
      </c>
      <c r="V83" s="87"/>
      <c r="W83" s="86"/>
      <c r="X83" s="88"/>
      <c r="Y83" s="88"/>
      <c r="Z83" s="85"/>
      <c r="AA83" s="70"/>
      <c r="AB83" s="85"/>
      <c r="AC83" s="70"/>
      <c r="AF83" s="70"/>
      <c r="AG83" s="70"/>
      <c r="AH83" s="70"/>
      <c r="AI83" s="88"/>
      <c r="AJ83" s="85"/>
      <c r="AK83" s="85"/>
      <c r="AL83" s="89"/>
      <c r="AN83" s="86"/>
      <c r="AY83" s="87"/>
      <c r="AZ83" s="87"/>
      <c r="BA83" s="87"/>
      <c r="BB83" s="87"/>
      <c r="BC83" s="87"/>
      <c r="BD83" s="87"/>
      <c r="BE83" s="87"/>
      <c r="BF83" s="87"/>
      <c r="BK83" s="85"/>
      <c r="BL83" s="85"/>
      <c r="BM83" s="85"/>
      <c r="BN83" s="85"/>
      <c r="BO83" s="85"/>
      <c r="BP83" s="85"/>
    </row>
    <row r="84" spans="1:68" s="214" customFormat="1" ht="20.25" customHeight="1" x14ac:dyDescent="0.4">
      <c r="A84" s="218">
        <v>59.1</v>
      </c>
      <c r="B84" s="198"/>
      <c r="C84" s="198" t="s">
        <v>382</v>
      </c>
      <c r="D84" s="199" t="s">
        <v>380</v>
      </c>
      <c r="E84" s="200" t="s">
        <v>45</v>
      </c>
      <c r="F84" s="201" t="s">
        <v>44</v>
      </c>
      <c r="G84" s="201" t="s">
        <v>53</v>
      </c>
      <c r="H84" s="203">
        <v>0.42</v>
      </c>
      <c r="I84" s="511" t="s">
        <v>498</v>
      </c>
      <c r="J84" s="512">
        <v>14427.175000000001</v>
      </c>
      <c r="K84" s="513">
        <v>1.0431999999999999</v>
      </c>
      <c r="L84" s="517">
        <v>9.8979876517752086E-2</v>
      </c>
      <c r="M84" s="321">
        <v>1490</v>
      </c>
      <c r="N84" s="453">
        <v>1.0347222222222223</v>
      </c>
      <c r="O84" s="205">
        <v>64</v>
      </c>
      <c r="P84" s="515">
        <v>63</v>
      </c>
      <c r="Q84" s="207">
        <v>1617</v>
      </c>
      <c r="R84" s="208">
        <v>1.1229166666666666</v>
      </c>
      <c r="S84" s="204" t="s">
        <v>518</v>
      </c>
      <c r="T84" s="204"/>
      <c r="U84" s="261">
        <v>1440</v>
      </c>
      <c r="V84" s="210"/>
      <c r="W84" s="209"/>
      <c r="X84" s="211"/>
      <c r="Y84" s="211"/>
      <c r="Z84" s="212"/>
      <c r="AA84" s="213"/>
      <c r="AB84" s="212"/>
      <c r="AC84" s="213"/>
      <c r="AF84" s="213"/>
      <c r="AG84" s="213"/>
      <c r="AH84" s="213"/>
      <c r="AI84" s="211"/>
      <c r="AJ84" s="212"/>
      <c r="AK84" s="212"/>
      <c r="AL84" s="215"/>
      <c r="AN84" s="209"/>
      <c r="AY84" s="210"/>
      <c r="AZ84" s="210"/>
      <c r="BA84" s="210"/>
      <c r="BB84" s="210"/>
      <c r="BC84" s="210"/>
      <c r="BD84" s="210"/>
      <c r="BE84" s="210"/>
      <c r="BF84" s="210"/>
      <c r="BK84" s="215"/>
      <c r="BL84" s="215"/>
      <c r="BM84" s="215"/>
      <c r="BN84" s="215"/>
      <c r="BO84" s="215"/>
      <c r="BP84" s="215"/>
    </row>
    <row r="85" spans="1:68" s="214" customFormat="1" ht="20.25" customHeight="1" x14ac:dyDescent="0.4">
      <c r="A85" s="11">
        <v>59.2</v>
      </c>
      <c r="B85" s="12"/>
      <c r="C85" s="12" t="s">
        <v>140</v>
      </c>
      <c r="D85" s="13" t="s">
        <v>346</v>
      </c>
      <c r="E85" s="156" t="s">
        <v>45</v>
      </c>
      <c r="F85" s="157" t="s">
        <v>44</v>
      </c>
      <c r="G85" s="157" t="s">
        <v>53</v>
      </c>
      <c r="H85" s="15">
        <v>1.68</v>
      </c>
      <c r="I85" s="490" t="s">
        <v>498</v>
      </c>
      <c r="J85" s="485">
        <v>6490.0674999999992</v>
      </c>
      <c r="K85" s="477">
        <v>1.02</v>
      </c>
      <c r="L85" s="414">
        <v>0.10785712167092254</v>
      </c>
      <c r="M85" s="320">
        <v>714</v>
      </c>
      <c r="N85" s="450">
        <v>0.62086956521739134</v>
      </c>
      <c r="O85" s="133">
        <v>14</v>
      </c>
      <c r="P85" s="466">
        <v>56</v>
      </c>
      <c r="Q85" s="18">
        <v>784</v>
      </c>
      <c r="R85" s="19">
        <v>0.68173913043478263</v>
      </c>
      <c r="S85" s="16" t="s">
        <v>516</v>
      </c>
      <c r="T85" s="16"/>
      <c r="U85" s="20">
        <v>1150</v>
      </c>
      <c r="V85" s="210"/>
      <c r="W85" s="209"/>
      <c r="X85" s="211"/>
      <c r="Y85" s="211"/>
      <c r="Z85" s="212"/>
      <c r="AA85" s="213"/>
      <c r="AB85" s="212"/>
      <c r="AC85" s="213"/>
      <c r="AF85" s="213"/>
      <c r="AG85" s="213"/>
      <c r="AH85" s="213"/>
      <c r="AI85" s="211"/>
      <c r="AJ85" s="212"/>
      <c r="AK85" s="212"/>
      <c r="AL85" s="215"/>
      <c r="AN85" s="209"/>
      <c r="AY85" s="210"/>
      <c r="AZ85" s="210"/>
      <c r="BA85" s="210"/>
      <c r="BB85" s="210"/>
      <c r="BC85" s="210"/>
      <c r="BD85" s="210"/>
      <c r="BE85" s="210"/>
      <c r="BF85" s="210"/>
      <c r="BK85" s="215"/>
      <c r="BL85" s="215"/>
      <c r="BM85" s="215"/>
      <c r="BN85" s="215"/>
      <c r="BO85" s="215"/>
      <c r="BP85" s="215"/>
    </row>
    <row r="86" spans="1:68" s="21" customFormat="1" ht="20.9" customHeight="1" x14ac:dyDescent="0.4">
      <c r="A86" s="11">
        <v>60</v>
      </c>
      <c r="B86" s="12"/>
      <c r="C86" s="12" t="s">
        <v>142</v>
      </c>
      <c r="D86" s="13" t="s">
        <v>143</v>
      </c>
      <c r="E86" s="154" t="s">
        <v>60</v>
      </c>
      <c r="F86" s="157" t="s">
        <v>51</v>
      </c>
      <c r="G86" s="157" t="s">
        <v>46</v>
      </c>
      <c r="H86" s="15">
        <v>1.57</v>
      </c>
      <c r="I86" s="490" t="s">
        <v>475</v>
      </c>
      <c r="J86" s="485">
        <v>211</v>
      </c>
      <c r="K86" s="477">
        <v>1.02</v>
      </c>
      <c r="L86" s="414">
        <v>0.13288805288944505</v>
      </c>
      <c r="M86" s="320">
        <v>29</v>
      </c>
      <c r="N86" s="450">
        <v>3.5365853658536582E-2</v>
      </c>
      <c r="O86" s="133">
        <v>1</v>
      </c>
      <c r="P86" s="466">
        <v>375</v>
      </c>
      <c r="Q86" s="18">
        <v>405</v>
      </c>
      <c r="R86" s="19">
        <v>0.49390243902439024</v>
      </c>
      <c r="S86" s="16" t="s">
        <v>516</v>
      </c>
      <c r="T86" s="16"/>
      <c r="U86" s="20">
        <v>820</v>
      </c>
      <c r="V86" s="87"/>
      <c r="W86" s="86"/>
      <c r="X86" s="88"/>
      <c r="Y86" s="88"/>
      <c r="Z86" s="85"/>
      <c r="AA86" s="70"/>
      <c r="AB86" s="85"/>
      <c r="AC86" s="70"/>
      <c r="AF86" s="70"/>
      <c r="AG86" s="70"/>
      <c r="AH86" s="70"/>
      <c r="AI86" s="88"/>
      <c r="AJ86" s="85"/>
      <c r="AK86" s="85"/>
      <c r="AL86" s="89"/>
      <c r="AN86" s="86"/>
      <c r="BK86" s="85"/>
      <c r="BL86" s="85"/>
      <c r="BM86" s="85"/>
      <c r="BN86" s="85"/>
      <c r="BO86" s="85"/>
      <c r="BP86" s="85"/>
    </row>
    <row r="87" spans="1:68" s="21" customFormat="1" ht="20.25" customHeight="1" x14ac:dyDescent="0.4">
      <c r="A87" s="11">
        <v>61</v>
      </c>
      <c r="B87" s="12"/>
      <c r="C87" s="12" t="s">
        <v>144</v>
      </c>
      <c r="D87" s="13" t="s">
        <v>145</v>
      </c>
      <c r="E87" s="154" t="s">
        <v>60</v>
      </c>
      <c r="F87" s="157" t="s">
        <v>51</v>
      </c>
      <c r="G87" s="157" t="s">
        <v>46</v>
      </c>
      <c r="H87" s="15">
        <v>1.1299999999999999</v>
      </c>
      <c r="I87" s="490" t="s">
        <v>475</v>
      </c>
      <c r="J87" s="485">
        <v>379</v>
      </c>
      <c r="K87" s="477">
        <v>1.02</v>
      </c>
      <c r="L87" s="414">
        <v>0.12664718293569929</v>
      </c>
      <c r="M87" s="320">
        <v>50</v>
      </c>
      <c r="N87" s="450">
        <v>6.097560975609756E-2</v>
      </c>
      <c r="O87" s="133">
        <v>1</v>
      </c>
      <c r="P87" s="466"/>
      <c r="Q87" s="18">
        <v>51</v>
      </c>
      <c r="R87" s="19">
        <v>6.2195121951219512E-2</v>
      </c>
      <c r="S87" s="16" t="s">
        <v>516</v>
      </c>
      <c r="T87" s="16"/>
      <c r="U87" s="20">
        <v>820</v>
      </c>
      <c r="V87" s="87"/>
      <c r="W87" s="86"/>
      <c r="X87" s="88"/>
      <c r="Y87" s="88"/>
      <c r="Z87" s="85"/>
      <c r="AA87" s="70"/>
      <c r="AB87" s="85"/>
      <c r="AC87" s="70"/>
      <c r="AF87" s="70"/>
      <c r="AG87" s="70"/>
      <c r="AH87" s="70"/>
      <c r="AI87" s="88"/>
      <c r="AJ87" s="85"/>
      <c r="AK87" s="85"/>
      <c r="AL87" s="89"/>
      <c r="AN87" s="86"/>
      <c r="AY87" s="87"/>
      <c r="AZ87" s="87"/>
      <c r="BA87" s="87"/>
      <c r="BB87" s="87"/>
      <c r="BC87" s="87"/>
      <c r="BD87" s="87"/>
      <c r="BE87" s="87"/>
      <c r="BF87" s="87"/>
      <c r="BK87" s="89"/>
      <c r="BL87" s="89"/>
      <c r="BM87" s="89"/>
      <c r="BN87" s="89"/>
      <c r="BO87" s="89"/>
      <c r="BP87" s="89"/>
    </row>
    <row r="88" spans="1:68" s="21" customFormat="1" ht="20.9" customHeight="1" x14ac:dyDescent="0.4">
      <c r="A88" s="11">
        <v>62.1</v>
      </c>
      <c r="B88" s="12"/>
      <c r="C88" s="12" t="s">
        <v>146</v>
      </c>
      <c r="D88" s="13" t="s">
        <v>147</v>
      </c>
      <c r="E88" s="156" t="s">
        <v>45</v>
      </c>
      <c r="F88" s="157" t="s">
        <v>44</v>
      </c>
      <c r="G88" s="157" t="s">
        <v>53</v>
      </c>
      <c r="H88" s="15">
        <v>0.95</v>
      </c>
      <c r="I88" s="490" t="s">
        <v>498</v>
      </c>
      <c r="J88" s="485">
        <v>8372.6825000000008</v>
      </c>
      <c r="K88" s="477">
        <v>1.0289999999999999</v>
      </c>
      <c r="L88" s="415">
        <v>9.4415442651711881E-2</v>
      </c>
      <c r="M88" s="320">
        <v>813</v>
      </c>
      <c r="N88" s="450">
        <v>0.56458333333333333</v>
      </c>
      <c r="O88" s="133">
        <v>24</v>
      </c>
      <c r="P88" s="466">
        <v>88</v>
      </c>
      <c r="Q88" s="18">
        <v>925</v>
      </c>
      <c r="R88" s="19">
        <v>0.64236111111111116</v>
      </c>
      <c r="S88" s="16" t="s">
        <v>516</v>
      </c>
      <c r="T88" s="16"/>
      <c r="U88" s="20">
        <v>1440</v>
      </c>
      <c r="V88" s="87"/>
      <c r="W88" s="86"/>
      <c r="X88" s="88"/>
      <c r="Y88" s="88"/>
      <c r="Z88" s="85"/>
      <c r="AA88" s="70"/>
      <c r="AB88" s="85"/>
      <c r="AC88" s="70"/>
      <c r="AF88" s="70"/>
      <c r="AG88" s="70"/>
      <c r="AH88" s="70"/>
      <c r="AI88" s="88"/>
      <c r="AJ88" s="85"/>
      <c r="AK88" s="85"/>
      <c r="AL88" s="89"/>
      <c r="AN88" s="86"/>
      <c r="BK88" s="89"/>
    </row>
    <row r="89" spans="1:68" s="214" customFormat="1" ht="20.9" customHeight="1" x14ac:dyDescent="0.4">
      <c r="A89" s="218">
        <v>62.2</v>
      </c>
      <c r="B89" s="198"/>
      <c r="C89" s="198" t="s">
        <v>148</v>
      </c>
      <c r="D89" s="199" t="s">
        <v>149</v>
      </c>
      <c r="E89" s="200" t="s">
        <v>45</v>
      </c>
      <c r="F89" s="201" t="s">
        <v>44</v>
      </c>
      <c r="G89" s="201" t="s">
        <v>53</v>
      </c>
      <c r="H89" s="203">
        <v>0.85</v>
      </c>
      <c r="I89" s="511" t="s">
        <v>498</v>
      </c>
      <c r="J89" s="512">
        <v>15078.285999999998</v>
      </c>
      <c r="K89" s="513">
        <v>1.0423</v>
      </c>
      <c r="L89" s="517">
        <v>0.09</v>
      </c>
      <c r="M89" s="321">
        <v>1414</v>
      </c>
      <c r="N89" s="453">
        <v>1.2295652173913043</v>
      </c>
      <c r="O89" s="205">
        <v>60</v>
      </c>
      <c r="P89" s="515">
        <v>80</v>
      </c>
      <c r="Q89" s="207">
        <v>1554</v>
      </c>
      <c r="R89" s="208">
        <v>1.3513043478260869</v>
      </c>
      <c r="S89" s="204" t="s">
        <v>518</v>
      </c>
      <c r="T89" s="204"/>
      <c r="U89" s="261">
        <v>1150</v>
      </c>
      <c r="V89" s="210"/>
      <c r="W89" s="209"/>
      <c r="X89" s="211"/>
      <c r="Y89" s="211"/>
      <c r="Z89" s="212"/>
      <c r="AA89" s="213"/>
      <c r="AB89" s="212"/>
      <c r="AC89" s="213"/>
      <c r="AF89" s="213"/>
      <c r="AG89" s="213"/>
      <c r="AH89" s="213"/>
      <c r="AI89" s="211"/>
      <c r="AJ89" s="212"/>
      <c r="AK89" s="212"/>
      <c r="AL89" s="215"/>
      <c r="AN89" s="209"/>
      <c r="BK89" s="215"/>
    </row>
    <row r="90" spans="1:68" s="21" customFormat="1" ht="20.9" customHeight="1" x14ac:dyDescent="0.4">
      <c r="A90" s="11">
        <v>63</v>
      </c>
      <c r="B90" s="12"/>
      <c r="C90" s="12" t="s">
        <v>150</v>
      </c>
      <c r="D90" s="13" t="s">
        <v>151</v>
      </c>
      <c r="E90" s="154" t="s">
        <v>60</v>
      </c>
      <c r="F90" s="157" t="s">
        <v>51</v>
      </c>
      <c r="G90" s="157" t="s">
        <v>46</v>
      </c>
      <c r="H90" s="15">
        <v>2.73</v>
      </c>
      <c r="I90" s="490" t="s">
        <v>498</v>
      </c>
      <c r="J90" s="485">
        <v>2667.3910000000001</v>
      </c>
      <c r="K90" s="477">
        <v>1.0344</v>
      </c>
      <c r="L90" s="414">
        <v>0.10647107979295124</v>
      </c>
      <c r="M90" s="320">
        <v>294</v>
      </c>
      <c r="N90" s="450">
        <v>0.35853658536585364</v>
      </c>
      <c r="O90" s="133">
        <v>10</v>
      </c>
      <c r="P90" s="466">
        <v>7</v>
      </c>
      <c r="Q90" s="18">
        <v>311</v>
      </c>
      <c r="R90" s="19">
        <v>0.37926829268292683</v>
      </c>
      <c r="S90" s="16" t="s">
        <v>516</v>
      </c>
      <c r="T90" s="16"/>
      <c r="U90" s="20">
        <v>820</v>
      </c>
      <c r="V90" s="87"/>
      <c r="W90" s="86"/>
      <c r="X90" s="88"/>
      <c r="Y90" s="88"/>
      <c r="Z90" s="85"/>
      <c r="AA90" s="70"/>
      <c r="AB90" s="85"/>
      <c r="AC90" s="70"/>
      <c r="AF90" s="70"/>
      <c r="AG90" s="70"/>
      <c r="AH90" s="70"/>
      <c r="AI90" s="88"/>
      <c r="AJ90" s="85"/>
      <c r="AK90" s="85"/>
      <c r="AL90" s="89"/>
      <c r="AN90" s="86"/>
    </row>
    <row r="91" spans="1:68" s="21" customFormat="1" ht="20.9" customHeight="1" x14ac:dyDescent="0.4">
      <c r="A91" s="11">
        <v>64.099999999999994</v>
      </c>
      <c r="B91" s="12"/>
      <c r="C91" s="12" t="s">
        <v>152</v>
      </c>
      <c r="D91" s="13" t="s">
        <v>495</v>
      </c>
      <c r="E91" s="156" t="s">
        <v>45</v>
      </c>
      <c r="F91" s="157" t="s">
        <v>44</v>
      </c>
      <c r="G91" s="157" t="s">
        <v>53</v>
      </c>
      <c r="H91" s="15">
        <v>2</v>
      </c>
      <c r="I91" s="490" t="s">
        <v>498</v>
      </c>
      <c r="J91" s="485">
        <v>5372.1359999999995</v>
      </c>
      <c r="K91" s="477">
        <v>1.0397000000000001</v>
      </c>
      <c r="L91" s="414">
        <v>0.10349700752177533</v>
      </c>
      <c r="M91" s="320">
        <v>578</v>
      </c>
      <c r="N91" s="450">
        <v>0.40138888888888891</v>
      </c>
      <c r="O91" s="133">
        <v>23</v>
      </c>
      <c r="P91" s="466">
        <v>399</v>
      </c>
      <c r="Q91" s="18">
        <v>1000</v>
      </c>
      <c r="R91" s="19">
        <v>0.69444444444444442</v>
      </c>
      <c r="S91" s="16" t="s">
        <v>516</v>
      </c>
      <c r="T91" s="16"/>
      <c r="U91" s="20">
        <v>1440</v>
      </c>
      <c r="V91" s="87"/>
      <c r="W91" s="86"/>
      <c r="X91" s="88"/>
      <c r="Y91" s="88"/>
      <c r="Z91" s="85"/>
      <c r="AA91" s="70"/>
      <c r="AB91" s="85"/>
      <c r="AC91" s="70"/>
      <c r="AF91" s="70"/>
      <c r="AG91" s="70"/>
      <c r="AH91" s="70"/>
      <c r="AI91" s="88"/>
      <c r="AJ91" s="85"/>
      <c r="AK91" s="85"/>
      <c r="AL91" s="89"/>
      <c r="AN91" s="86"/>
    </row>
    <row r="92" spans="1:68" s="21" customFormat="1" ht="20.9" customHeight="1" x14ac:dyDescent="0.4">
      <c r="A92" s="312">
        <v>64.2</v>
      </c>
      <c r="B92" s="313"/>
      <c r="C92" s="313" t="s">
        <v>152</v>
      </c>
      <c r="D92" s="464" t="s">
        <v>494</v>
      </c>
      <c r="E92" s="156" t="s">
        <v>45</v>
      </c>
      <c r="F92" s="157" t="s">
        <v>177</v>
      </c>
      <c r="G92" s="157" t="s">
        <v>53</v>
      </c>
      <c r="H92" s="315">
        <v>1.0900000000000001</v>
      </c>
      <c r="I92" s="490" t="s">
        <v>475</v>
      </c>
      <c r="J92" s="485">
        <v>8259</v>
      </c>
      <c r="K92" s="477">
        <v>1.0399</v>
      </c>
      <c r="L92" s="414">
        <v>0.11430249987074373</v>
      </c>
      <c r="M92" s="320">
        <v>1021</v>
      </c>
      <c r="N92" s="450">
        <v>0.3170807453416149</v>
      </c>
      <c r="O92" s="133">
        <v>41</v>
      </c>
      <c r="P92" s="466">
        <v>750</v>
      </c>
      <c r="Q92" s="18">
        <v>1812</v>
      </c>
      <c r="R92" s="19">
        <v>0.5627329192546584</v>
      </c>
      <c r="S92" s="16" t="s">
        <v>516</v>
      </c>
      <c r="T92" s="16"/>
      <c r="U92" s="20">
        <v>3220</v>
      </c>
      <c r="V92" s="87"/>
      <c r="W92" s="86"/>
      <c r="X92" s="88"/>
      <c r="Y92" s="88"/>
      <c r="Z92" s="85"/>
      <c r="AA92" s="70"/>
      <c r="AB92" s="85"/>
      <c r="AC92" s="70"/>
      <c r="AF92" s="70"/>
      <c r="AG92" s="70"/>
      <c r="AH92" s="70"/>
      <c r="AI92" s="88"/>
      <c r="AJ92" s="85"/>
      <c r="AK92" s="85"/>
      <c r="AL92" s="89"/>
      <c r="AN92" s="86"/>
    </row>
    <row r="93" spans="1:68" s="214" customFormat="1" ht="20.9" customHeight="1" x14ac:dyDescent="0.4">
      <c r="A93" s="218">
        <v>65</v>
      </c>
      <c r="B93" s="198"/>
      <c r="C93" s="198" t="s">
        <v>152</v>
      </c>
      <c r="D93" s="199" t="s">
        <v>315</v>
      </c>
      <c r="E93" s="200" t="s">
        <v>45</v>
      </c>
      <c r="F93" s="201" t="s">
        <v>44</v>
      </c>
      <c r="G93" s="201" t="s">
        <v>53</v>
      </c>
      <c r="H93" s="203">
        <v>2.25</v>
      </c>
      <c r="I93" s="511" t="s">
        <v>475</v>
      </c>
      <c r="J93" s="512">
        <v>11780</v>
      </c>
      <c r="K93" s="513">
        <v>1.0476000000000001</v>
      </c>
      <c r="L93" s="517">
        <v>0.09</v>
      </c>
      <c r="M93" s="321">
        <v>1164</v>
      </c>
      <c r="N93" s="450">
        <v>0.80833333333333335</v>
      </c>
      <c r="O93" s="205">
        <v>55</v>
      </c>
      <c r="P93" s="515">
        <v>625</v>
      </c>
      <c r="Q93" s="207">
        <v>1844</v>
      </c>
      <c r="R93" s="208">
        <v>1.2805555555555554</v>
      </c>
      <c r="S93" s="204" t="s">
        <v>518</v>
      </c>
      <c r="T93" s="204"/>
      <c r="U93" s="261">
        <v>1440</v>
      </c>
      <c r="V93" s="210"/>
      <c r="W93" s="209"/>
      <c r="X93" s="211"/>
      <c r="Y93" s="211"/>
      <c r="Z93" s="212"/>
      <c r="AA93" s="213"/>
      <c r="AB93" s="212"/>
      <c r="AC93" s="213"/>
      <c r="AF93" s="213"/>
      <c r="AG93" s="213"/>
      <c r="AH93" s="213"/>
      <c r="AI93" s="211"/>
      <c r="AJ93" s="212"/>
      <c r="AK93" s="212"/>
      <c r="AL93" s="215"/>
      <c r="AN93" s="209"/>
      <c r="BK93" s="215"/>
      <c r="BL93" s="215"/>
      <c r="BM93" s="215"/>
      <c r="BN93" s="215"/>
      <c r="BO93" s="215"/>
      <c r="BP93" s="215"/>
    </row>
    <row r="94" spans="1:68" s="21" customFormat="1" ht="20.9" customHeight="1" x14ac:dyDescent="0.4">
      <c r="A94" s="11">
        <v>66</v>
      </c>
      <c r="B94" s="12"/>
      <c r="C94" s="12" t="s">
        <v>153</v>
      </c>
      <c r="D94" s="13" t="s">
        <v>154</v>
      </c>
      <c r="E94" s="154" t="s">
        <v>60</v>
      </c>
      <c r="F94" s="157" t="s">
        <v>51</v>
      </c>
      <c r="G94" s="157" t="s">
        <v>46</v>
      </c>
      <c r="H94" s="15">
        <v>2.5299999999999998</v>
      </c>
      <c r="I94" s="490" t="s">
        <v>475</v>
      </c>
      <c r="J94" s="485">
        <v>741</v>
      </c>
      <c r="K94" s="477">
        <v>1.02</v>
      </c>
      <c r="L94" s="414">
        <v>0.10795483169841738</v>
      </c>
      <c r="M94" s="320">
        <v>83</v>
      </c>
      <c r="N94" s="450">
        <v>0.10121951219512196</v>
      </c>
      <c r="O94" s="133">
        <v>2</v>
      </c>
      <c r="P94" s="466"/>
      <c r="Q94" s="18">
        <v>85</v>
      </c>
      <c r="R94" s="19">
        <v>0.10365853658536585</v>
      </c>
      <c r="S94" s="16" t="s">
        <v>516</v>
      </c>
      <c r="T94" s="16"/>
      <c r="U94" s="20">
        <v>820</v>
      </c>
      <c r="V94" s="87"/>
      <c r="W94" s="86"/>
      <c r="X94" s="88"/>
      <c r="Y94" s="88"/>
      <c r="Z94" s="85"/>
      <c r="AA94" s="70"/>
      <c r="AB94" s="85"/>
      <c r="AC94" s="70"/>
      <c r="AF94" s="70"/>
      <c r="AG94" s="70"/>
      <c r="AH94" s="70"/>
      <c r="AI94" s="88"/>
      <c r="AJ94" s="85"/>
      <c r="AK94" s="85"/>
      <c r="AL94" s="89"/>
      <c r="AN94" s="86"/>
      <c r="BK94" s="89"/>
      <c r="BL94" s="89"/>
      <c r="BM94" s="89"/>
      <c r="BN94" s="89"/>
      <c r="BO94" s="89"/>
      <c r="BP94" s="89"/>
    </row>
    <row r="95" spans="1:68" s="214" customFormat="1" ht="20" x14ac:dyDescent="0.4">
      <c r="A95" s="22">
        <v>67.11</v>
      </c>
      <c r="B95" s="23"/>
      <c r="C95" s="23" t="s">
        <v>155</v>
      </c>
      <c r="D95" s="24" t="s">
        <v>476</v>
      </c>
      <c r="E95" s="154" t="s">
        <v>45</v>
      </c>
      <c r="F95" s="149" t="s">
        <v>44</v>
      </c>
      <c r="G95" s="149" t="s">
        <v>53</v>
      </c>
      <c r="H95" s="27">
        <v>1.1000000000000001</v>
      </c>
      <c r="I95" s="490" t="s">
        <v>498</v>
      </c>
      <c r="J95" s="485">
        <v>9772</v>
      </c>
      <c r="K95" s="477">
        <v>1.0268999999999999</v>
      </c>
      <c r="L95" s="415">
        <v>9.6192791639659367E-2</v>
      </c>
      <c r="M95" s="320">
        <v>965</v>
      </c>
      <c r="N95" s="450">
        <v>0.67013888888888884</v>
      </c>
      <c r="O95" s="133">
        <v>26</v>
      </c>
      <c r="P95" s="17">
        <v>105</v>
      </c>
      <c r="Q95" s="28">
        <v>1096</v>
      </c>
      <c r="R95" s="29">
        <v>0.76111111111111107</v>
      </c>
      <c r="S95" s="17" t="s">
        <v>516</v>
      </c>
      <c r="T95" s="17"/>
      <c r="U95" s="30">
        <v>1440</v>
      </c>
      <c r="V95" s="210"/>
      <c r="W95" s="209"/>
      <c r="X95" s="211"/>
      <c r="Y95" s="211"/>
      <c r="Z95" s="212"/>
      <c r="AA95" s="213"/>
      <c r="AB95" s="212"/>
      <c r="AC95" s="213"/>
      <c r="AF95" s="213"/>
      <c r="AG95" s="213"/>
      <c r="AH95" s="213"/>
      <c r="AI95" s="211"/>
      <c r="AJ95" s="212"/>
      <c r="AK95" s="212"/>
      <c r="AL95" s="215"/>
      <c r="AN95" s="209"/>
      <c r="BK95" s="215"/>
      <c r="BL95" s="215"/>
      <c r="BM95" s="215"/>
      <c r="BN95" s="215"/>
      <c r="BO95" s="215"/>
      <c r="BP95" s="215"/>
    </row>
    <row r="96" spans="1:68" s="214" customFormat="1" ht="20" x14ac:dyDescent="0.4">
      <c r="A96" s="224">
        <v>67.12</v>
      </c>
      <c r="B96" s="225"/>
      <c r="C96" s="225" t="s">
        <v>155</v>
      </c>
      <c r="D96" s="226" t="s">
        <v>477</v>
      </c>
      <c r="E96" s="227" t="s">
        <v>45</v>
      </c>
      <c r="F96" s="228" t="s">
        <v>44</v>
      </c>
      <c r="G96" s="228" t="s">
        <v>53</v>
      </c>
      <c r="H96" s="229">
        <v>0.65</v>
      </c>
      <c r="I96" s="511" t="s">
        <v>475</v>
      </c>
      <c r="J96" s="512">
        <v>22348</v>
      </c>
      <c r="K96" s="513">
        <v>1.0323</v>
      </c>
      <c r="L96" s="517">
        <v>0.09</v>
      </c>
      <c r="M96" s="321">
        <v>2143</v>
      </c>
      <c r="N96" s="453">
        <v>1.4881944444444444</v>
      </c>
      <c r="O96" s="205">
        <v>69</v>
      </c>
      <c r="P96" s="206">
        <v>105</v>
      </c>
      <c r="Q96" s="230">
        <v>2317</v>
      </c>
      <c r="R96" s="231">
        <v>1.6090277777777777</v>
      </c>
      <c r="S96" s="206" t="s">
        <v>518</v>
      </c>
      <c r="T96" s="206"/>
      <c r="U96" s="263">
        <v>1440</v>
      </c>
      <c r="V96" s="210"/>
      <c r="W96" s="209"/>
      <c r="X96" s="211"/>
      <c r="Y96" s="211"/>
      <c r="Z96" s="212"/>
      <c r="AA96" s="213"/>
      <c r="AB96" s="212"/>
      <c r="AC96" s="213"/>
      <c r="AF96" s="213"/>
      <c r="AG96" s="213"/>
      <c r="AH96" s="213"/>
      <c r="AI96" s="211"/>
      <c r="AJ96" s="212"/>
      <c r="AK96" s="212"/>
      <c r="AL96" s="215"/>
      <c r="AN96" s="209"/>
      <c r="BK96" s="215"/>
      <c r="BL96" s="215"/>
      <c r="BM96" s="215"/>
      <c r="BN96" s="215"/>
      <c r="BO96" s="215"/>
      <c r="BP96" s="215"/>
    </row>
    <row r="97" spans="1:68" s="214" customFormat="1" ht="20" x14ac:dyDescent="0.4">
      <c r="A97" s="224">
        <v>67.2</v>
      </c>
      <c r="B97" s="225"/>
      <c r="C97" s="225" t="s">
        <v>155</v>
      </c>
      <c r="D97" s="226" t="s">
        <v>157</v>
      </c>
      <c r="E97" s="227" t="s">
        <v>45</v>
      </c>
      <c r="F97" s="228" t="s">
        <v>44</v>
      </c>
      <c r="G97" s="228" t="s">
        <v>53</v>
      </c>
      <c r="H97" s="229">
        <v>1.61</v>
      </c>
      <c r="I97" s="511" t="s">
        <v>498</v>
      </c>
      <c r="J97" s="512">
        <v>19821.217999999997</v>
      </c>
      <c r="K97" s="513">
        <v>1.0386</v>
      </c>
      <c r="L97" s="517">
        <v>0.09</v>
      </c>
      <c r="M97" s="321">
        <v>1853</v>
      </c>
      <c r="N97" s="453">
        <v>1.2868055555555555</v>
      </c>
      <c r="O97" s="205">
        <v>72</v>
      </c>
      <c r="P97" s="206">
        <v>122</v>
      </c>
      <c r="Q97" s="230">
        <v>2047</v>
      </c>
      <c r="R97" s="231">
        <v>1.4215277777777777</v>
      </c>
      <c r="S97" s="206" t="s">
        <v>518</v>
      </c>
      <c r="T97" s="206"/>
      <c r="U97" s="263">
        <v>1440</v>
      </c>
      <c r="V97" s="210"/>
      <c r="W97" s="209"/>
      <c r="X97" s="211"/>
      <c r="Y97" s="211"/>
      <c r="Z97" s="212"/>
      <c r="AA97" s="213"/>
      <c r="AB97" s="212"/>
      <c r="AC97" s="213"/>
      <c r="AF97" s="213"/>
      <c r="AG97" s="213"/>
      <c r="AH97" s="213"/>
      <c r="AI97" s="211"/>
      <c r="AJ97" s="212"/>
      <c r="AK97" s="212"/>
      <c r="AL97" s="215"/>
      <c r="AN97" s="209"/>
      <c r="BK97" s="215"/>
      <c r="BL97" s="215"/>
      <c r="BM97" s="215"/>
      <c r="BN97" s="215"/>
      <c r="BO97" s="215"/>
      <c r="BP97" s="215"/>
    </row>
    <row r="98" spans="1:68" s="214" customFormat="1" ht="20" x14ac:dyDescent="0.4">
      <c r="A98" s="22">
        <v>67.3</v>
      </c>
      <c r="B98" s="23"/>
      <c r="C98" s="23" t="s">
        <v>158</v>
      </c>
      <c r="D98" s="24" t="s">
        <v>159</v>
      </c>
      <c r="E98" s="154" t="s">
        <v>45</v>
      </c>
      <c r="F98" s="149" t="s">
        <v>44</v>
      </c>
      <c r="G98" s="149" t="s">
        <v>53</v>
      </c>
      <c r="H98" s="27">
        <v>0.47</v>
      </c>
      <c r="I98" s="490" t="s">
        <v>498</v>
      </c>
      <c r="J98" s="485">
        <v>10543.043</v>
      </c>
      <c r="K98" s="477">
        <v>1.0356000000000001</v>
      </c>
      <c r="L98" s="414">
        <v>0.10167842434105599</v>
      </c>
      <c r="M98" s="320">
        <v>1110</v>
      </c>
      <c r="N98" s="450">
        <v>0.77083333333333337</v>
      </c>
      <c r="O98" s="133">
        <v>40</v>
      </c>
      <c r="P98" s="17">
        <v>53</v>
      </c>
      <c r="Q98" s="28">
        <v>1203</v>
      </c>
      <c r="R98" s="29">
        <v>0.8354166666666667</v>
      </c>
      <c r="S98" s="17" t="s">
        <v>516</v>
      </c>
      <c r="T98" s="17"/>
      <c r="U98" s="30">
        <v>1440</v>
      </c>
      <c r="V98" s="210"/>
      <c r="W98" s="209"/>
      <c r="X98" s="211"/>
      <c r="Y98" s="211"/>
      <c r="Z98" s="212"/>
      <c r="AA98" s="213"/>
      <c r="AB98" s="212"/>
      <c r="AC98" s="213"/>
      <c r="AF98" s="213"/>
      <c r="AG98" s="213"/>
      <c r="AH98" s="213"/>
      <c r="AI98" s="211"/>
      <c r="AJ98" s="212"/>
      <c r="AK98" s="212"/>
      <c r="AL98" s="215"/>
      <c r="AN98" s="209"/>
      <c r="BK98" s="215"/>
      <c r="BL98" s="215"/>
      <c r="BM98" s="215"/>
      <c r="BN98" s="215"/>
      <c r="BO98" s="215"/>
      <c r="BP98" s="215"/>
    </row>
    <row r="99" spans="1:68" s="21" customFormat="1" ht="20.9" customHeight="1" x14ac:dyDescent="0.4">
      <c r="A99" s="11">
        <v>68</v>
      </c>
      <c r="B99" s="12"/>
      <c r="C99" s="12" t="s">
        <v>160</v>
      </c>
      <c r="D99" s="13" t="s">
        <v>161</v>
      </c>
      <c r="E99" s="156" t="s">
        <v>52</v>
      </c>
      <c r="F99" s="157" t="s">
        <v>51</v>
      </c>
      <c r="G99" s="157" t="s">
        <v>53</v>
      </c>
      <c r="H99" s="15">
        <v>3.2</v>
      </c>
      <c r="I99" s="490" t="s">
        <v>498</v>
      </c>
      <c r="J99" s="485">
        <v>3219.6639999999998</v>
      </c>
      <c r="K99" s="477">
        <v>1.0391999999999999</v>
      </c>
      <c r="L99" s="414">
        <v>0.14038731991909717</v>
      </c>
      <c r="M99" s="320">
        <v>470</v>
      </c>
      <c r="N99" s="450">
        <v>0.35877862595419846</v>
      </c>
      <c r="O99" s="133">
        <v>18</v>
      </c>
      <c r="P99" s="466">
        <v>173</v>
      </c>
      <c r="Q99" s="18">
        <v>661</v>
      </c>
      <c r="R99" s="19">
        <v>0.50458015267175571</v>
      </c>
      <c r="S99" s="16" t="s">
        <v>516</v>
      </c>
      <c r="T99" s="16"/>
      <c r="U99" s="30">
        <v>1310</v>
      </c>
      <c r="V99" s="87"/>
      <c r="W99" s="86"/>
      <c r="X99" s="88"/>
      <c r="Y99" s="88"/>
      <c r="Z99" s="85"/>
      <c r="AA99" s="70"/>
      <c r="AB99" s="85"/>
      <c r="AC99" s="70"/>
      <c r="AF99" s="70"/>
      <c r="AG99" s="70"/>
      <c r="AH99" s="70"/>
      <c r="AI99" s="88"/>
      <c r="AJ99" s="85"/>
      <c r="AK99" s="85"/>
      <c r="AL99" s="89"/>
      <c r="AN99" s="86"/>
      <c r="BK99" s="89"/>
      <c r="BL99" s="89"/>
      <c r="BM99" s="89"/>
      <c r="BN99" s="89"/>
      <c r="BO99" s="89"/>
      <c r="BP99" s="89"/>
    </row>
    <row r="100" spans="1:68" s="21" customFormat="1" ht="20.9" customHeight="1" x14ac:dyDescent="0.4">
      <c r="A100" s="11">
        <v>69</v>
      </c>
      <c r="B100" s="12"/>
      <c r="C100" s="12" t="s">
        <v>162</v>
      </c>
      <c r="D100" s="13" t="s">
        <v>163</v>
      </c>
      <c r="E100" s="156" t="s">
        <v>45</v>
      </c>
      <c r="F100" s="157" t="s">
        <v>51</v>
      </c>
      <c r="G100" s="157" t="s">
        <v>53</v>
      </c>
      <c r="H100" s="15">
        <v>5.1100000000000003</v>
      </c>
      <c r="I100" s="490" t="s">
        <v>498</v>
      </c>
      <c r="J100" s="485">
        <v>7022.9890000000005</v>
      </c>
      <c r="K100" s="477">
        <v>1.0486</v>
      </c>
      <c r="L100" s="414">
        <v>0.10365956717289461</v>
      </c>
      <c r="M100" s="320">
        <v>763</v>
      </c>
      <c r="N100" s="450">
        <v>0.52986111111111112</v>
      </c>
      <c r="O100" s="133">
        <v>37</v>
      </c>
      <c r="P100" s="466">
        <v>143</v>
      </c>
      <c r="Q100" s="18">
        <v>943</v>
      </c>
      <c r="R100" s="19">
        <v>0.65486111111111112</v>
      </c>
      <c r="S100" s="16" t="s">
        <v>516</v>
      </c>
      <c r="T100" s="16"/>
      <c r="U100" s="30">
        <v>1440</v>
      </c>
      <c r="V100" s="87"/>
      <c r="W100" s="86"/>
      <c r="X100" s="88"/>
      <c r="Y100" s="88"/>
      <c r="Z100" s="85"/>
      <c r="AA100" s="70"/>
      <c r="AB100" s="85"/>
      <c r="AC100" s="70"/>
      <c r="AF100" s="70"/>
      <c r="AG100" s="70"/>
      <c r="AH100" s="70"/>
      <c r="AI100" s="88"/>
      <c r="AJ100" s="85"/>
      <c r="AK100" s="85"/>
      <c r="AL100" s="89"/>
      <c r="AN100" s="86"/>
    </row>
    <row r="101" spans="1:68" s="286" customFormat="1" ht="20.9" customHeight="1" x14ac:dyDescent="0.4">
      <c r="A101" s="11">
        <v>71</v>
      </c>
      <c r="B101" s="12"/>
      <c r="C101" s="12" t="s">
        <v>164</v>
      </c>
      <c r="D101" s="13" t="s">
        <v>165</v>
      </c>
      <c r="E101" s="156" t="s">
        <v>45</v>
      </c>
      <c r="F101" s="157" t="s">
        <v>44</v>
      </c>
      <c r="G101" s="157" t="s">
        <v>53</v>
      </c>
      <c r="H101" s="15">
        <v>1.75</v>
      </c>
      <c r="I101" s="490" t="s">
        <v>498</v>
      </c>
      <c r="J101" s="485">
        <v>7134.1009999999997</v>
      </c>
      <c r="K101" s="477">
        <v>1.02</v>
      </c>
      <c r="L101" s="414">
        <v>0.10653059159100776</v>
      </c>
      <c r="M101" s="320">
        <v>775</v>
      </c>
      <c r="N101" s="450">
        <v>0.67391304347826086</v>
      </c>
      <c r="O101" s="133">
        <v>16</v>
      </c>
      <c r="P101" s="466">
        <v>28</v>
      </c>
      <c r="Q101" s="18">
        <v>819</v>
      </c>
      <c r="R101" s="19">
        <v>0.71217391304347821</v>
      </c>
      <c r="S101" s="16" t="s">
        <v>516</v>
      </c>
      <c r="T101" s="16"/>
      <c r="U101" s="20">
        <v>1150</v>
      </c>
      <c r="V101" s="282"/>
      <c r="W101" s="281"/>
      <c r="X101" s="283"/>
      <c r="Y101" s="283"/>
      <c r="Z101" s="284"/>
      <c r="AA101" s="285"/>
      <c r="AB101" s="284"/>
      <c r="AC101" s="285"/>
      <c r="AF101" s="285"/>
      <c r="AG101" s="285"/>
      <c r="AH101" s="285"/>
      <c r="AI101" s="283"/>
      <c r="AJ101" s="284"/>
      <c r="AK101" s="284"/>
      <c r="AL101" s="287"/>
      <c r="AN101" s="281"/>
      <c r="BK101" s="287"/>
      <c r="BL101" s="287"/>
      <c r="BM101" s="287"/>
      <c r="BN101" s="287"/>
      <c r="BO101" s="287"/>
      <c r="BP101" s="287"/>
    </row>
    <row r="102" spans="1:68" s="214" customFormat="1" ht="20.9" customHeight="1" x14ac:dyDescent="0.4">
      <c r="A102" s="178">
        <v>72</v>
      </c>
      <c r="B102" s="179"/>
      <c r="C102" s="179" t="s">
        <v>166</v>
      </c>
      <c r="D102" s="180" t="s">
        <v>167</v>
      </c>
      <c r="E102" s="394" t="s">
        <v>45</v>
      </c>
      <c r="F102" s="395" t="s">
        <v>44</v>
      </c>
      <c r="G102" s="395" t="s">
        <v>53</v>
      </c>
      <c r="H102" s="183">
        <v>1.38</v>
      </c>
      <c r="I102" s="506" t="s">
        <v>498</v>
      </c>
      <c r="J102" s="507">
        <v>10937.749</v>
      </c>
      <c r="K102" s="508">
        <v>1.0488</v>
      </c>
      <c r="L102" s="509">
        <v>9.7000000000000003E-2</v>
      </c>
      <c r="M102" s="322">
        <v>1113</v>
      </c>
      <c r="N102" s="450">
        <v>0.7729166666666667</v>
      </c>
      <c r="O102" s="185">
        <v>54</v>
      </c>
      <c r="P102" s="510">
        <v>253</v>
      </c>
      <c r="Q102" s="187">
        <v>1420</v>
      </c>
      <c r="R102" s="188">
        <v>0.98611111111111116</v>
      </c>
      <c r="S102" s="184" t="s">
        <v>517</v>
      </c>
      <c r="T102" s="184"/>
      <c r="U102" s="266">
        <v>1440</v>
      </c>
      <c r="V102" s="210"/>
      <c r="W102" s="209"/>
      <c r="X102" s="211"/>
      <c r="Y102" s="211"/>
      <c r="Z102" s="212"/>
      <c r="AA102" s="213"/>
      <c r="AB102" s="212"/>
      <c r="AC102" s="213"/>
      <c r="AF102" s="213"/>
      <c r="AG102" s="213"/>
      <c r="AH102" s="213"/>
      <c r="AI102" s="211"/>
      <c r="AJ102" s="212"/>
      <c r="AK102" s="212"/>
      <c r="AL102" s="215"/>
      <c r="AN102" s="209"/>
      <c r="BK102" s="215"/>
      <c r="BL102" s="215"/>
      <c r="BM102" s="215"/>
      <c r="BN102" s="215"/>
      <c r="BO102" s="215"/>
      <c r="BP102" s="215"/>
    </row>
    <row r="103" spans="1:68" s="214" customFormat="1" ht="20.9" customHeight="1" x14ac:dyDescent="0.4">
      <c r="A103" s="218">
        <v>73.099999999999994</v>
      </c>
      <c r="B103" s="198"/>
      <c r="C103" s="198" t="s">
        <v>168</v>
      </c>
      <c r="D103" s="199" t="s">
        <v>506</v>
      </c>
      <c r="E103" s="200" t="s">
        <v>45</v>
      </c>
      <c r="F103" s="201" t="s">
        <v>177</v>
      </c>
      <c r="G103" s="201" t="s">
        <v>53</v>
      </c>
      <c r="H103" s="203">
        <v>0.56000000000000005</v>
      </c>
      <c r="I103" s="511" t="s">
        <v>498</v>
      </c>
      <c r="J103" s="512">
        <v>26225</v>
      </c>
      <c r="K103" s="513">
        <v>1.0543</v>
      </c>
      <c r="L103" s="514">
        <v>0.09</v>
      </c>
      <c r="M103" s="321">
        <v>2488</v>
      </c>
      <c r="N103" s="450">
        <v>0.69497206703910619</v>
      </c>
      <c r="O103" s="205">
        <v>135</v>
      </c>
      <c r="P103" s="515">
        <v>2151</v>
      </c>
      <c r="Q103" s="207">
        <v>4774</v>
      </c>
      <c r="R103" s="208">
        <v>1.3335195530726256</v>
      </c>
      <c r="S103" s="204" t="s">
        <v>518</v>
      </c>
      <c r="T103" s="204"/>
      <c r="U103" s="261">
        <v>3580</v>
      </c>
      <c r="V103" s="210"/>
      <c r="W103" s="209"/>
      <c r="X103" s="211"/>
      <c r="Y103" s="211"/>
      <c r="Z103" s="212"/>
      <c r="AA103" s="213"/>
      <c r="AB103" s="212"/>
      <c r="AC103" s="213"/>
      <c r="AF103" s="213"/>
      <c r="AG103" s="213"/>
      <c r="AH103" s="213"/>
      <c r="AI103" s="211"/>
      <c r="AJ103" s="212"/>
      <c r="AK103" s="212"/>
      <c r="AL103" s="215"/>
      <c r="AN103" s="209"/>
    </row>
    <row r="104" spans="1:68" s="214" customFormat="1" ht="20.9" customHeight="1" x14ac:dyDescent="0.4">
      <c r="A104" s="218">
        <v>73.2</v>
      </c>
      <c r="B104" s="198"/>
      <c r="C104" s="198" t="s">
        <v>168</v>
      </c>
      <c r="D104" s="199" t="s">
        <v>507</v>
      </c>
      <c r="E104" s="200" t="s">
        <v>45</v>
      </c>
      <c r="F104" s="201" t="s">
        <v>177</v>
      </c>
      <c r="G104" s="201" t="s">
        <v>53</v>
      </c>
      <c r="H104" s="203">
        <v>1.77</v>
      </c>
      <c r="I104" s="511" t="s">
        <v>498</v>
      </c>
      <c r="J104" s="512">
        <v>29161.677600000003</v>
      </c>
      <c r="K104" s="513">
        <v>1.0466</v>
      </c>
      <c r="L104" s="514">
        <v>0.09</v>
      </c>
      <c r="M104" s="321">
        <v>2747</v>
      </c>
      <c r="N104" s="450">
        <v>0.7673184357541899</v>
      </c>
      <c r="O104" s="205">
        <v>128</v>
      </c>
      <c r="P104" s="515">
        <v>2366</v>
      </c>
      <c r="Q104" s="207">
        <v>5241</v>
      </c>
      <c r="R104" s="208">
        <v>1.4639664804469275</v>
      </c>
      <c r="S104" s="204" t="s">
        <v>518</v>
      </c>
      <c r="T104" s="204"/>
      <c r="U104" s="261">
        <v>3580</v>
      </c>
      <c r="V104" s="210"/>
      <c r="W104" s="209"/>
      <c r="X104" s="211"/>
      <c r="Y104" s="211"/>
      <c r="Z104" s="212"/>
      <c r="AA104" s="213"/>
      <c r="AB104" s="212"/>
      <c r="AC104" s="213"/>
      <c r="AF104" s="213"/>
      <c r="AG104" s="213"/>
      <c r="AH104" s="213"/>
      <c r="AI104" s="211"/>
      <c r="AJ104" s="212"/>
      <c r="AK104" s="212"/>
      <c r="AL104" s="215"/>
      <c r="AN104" s="209"/>
    </row>
    <row r="105" spans="1:68" s="176" customFormat="1" ht="20.9" customHeight="1" x14ac:dyDescent="0.4">
      <c r="A105" s="218">
        <v>74.099999999999994</v>
      </c>
      <c r="B105" s="198"/>
      <c r="C105" s="198" t="s">
        <v>168</v>
      </c>
      <c r="D105" s="199" t="s">
        <v>508</v>
      </c>
      <c r="E105" s="219" t="s">
        <v>45</v>
      </c>
      <c r="F105" s="202" t="s">
        <v>76</v>
      </c>
      <c r="G105" s="202" t="s">
        <v>53</v>
      </c>
      <c r="H105" s="203">
        <v>0.7</v>
      </c>
      <c r="I105" s="511" t="s">
        <v>498</v>
      </c>
      <c r="J105" s="512">
        <v>27378.772000000001</v>
      </c>
      <c r="K105" s="513">
        <v>1.0667</v>
      </c>
      <c r="L105" s="514">
        <v>9.5402379624623043E-2</v>
      </c>
      <c r="M105" s="321">
        <v>2786</v>
      </c>
      <c r="N105" s="450">
        <v>0.77821229050279328</v>
      </c>
      <c r="O105" s="205">
        <v>186</v>
      </c>
      <c r="P105" s="515">
        <v>933</v>
      </c>
      <c r="Q105" s="207">
        <v>3905</v>
      </c>
      <c r="R105" s="208">
        <v>1.0907821229050279</v>
      </c>
      <c r="S105" s="204" t="s">
        <v>518</v>
      </c>
      <c r="T105" s="204"/>
      <c r="U105" s="261">
        <v>3580</v>
      </c>
      <c r="V105" s="172"/>
      <c r="W105" s="171"/>
      <c r="X105" s="173"/>
      <c r="Y105" s="173"/>
      <c r="Z105" s="174"/>
      <c r="AA105" s="175"/>
      <c r="AB105" s="174"/>
      <c r="AC105" s="175"/>
      <c r="AF105" s="175"/>
      <c r="AG105" s="175"/>
      <c r="AH105" s="175"/>
      <c r="AI105" s="173"/>
      <c r="AJ105" s="174"/>
      <c r="AK105" s="174"/>
      <c r="AL105" s="177"/>
      <c r="AN105" s="171"/>
      <c r="BK105" s="177"/>
      <c r="BL105" s="177"/>
      <c r="BM105" s="177"/>
      <c r="BN105" s="177"/>
      <c r="BO105" s="177"/>
      <c r="BP105" s="177"/>
    </row>
    <row r="106" spans="1:68" s="214" customFormat="1" ht="20.9" customHeight="1" x14ac:dyDescent="0.4">
      <c r="A106" s="218">
        <v>74.2</v>
      </c>
      <c r="B106" s="198"/>
      <c r="C106" s="198" t="s">
        <v>168</v>
      </c>
      <c r="D106" s="199" t="s">
        <v>378</v>
      </c>
      <c r="E106" s="219" t="s">
        <v>52</v>
      </c>
      <c r="F106" s="202" t="s">
        <v>63</v>
      </c>
      <c r="G106" s="202" t="s">
        <v>53</v>
      </c>
      <c r="H106" s="203">
        <v>3.23</v>
      </c>
      <c r="I106" s="511" t="s">
        <v>498</v>
      </c>
      <c r="J106" s="512">
        <v>17140.137299999999</v>
      </c>
      <c r="K106" s="513">
        <v>1.0524</v>
      </c>
      <c r="L106" s="514">
        <v>9.6148588027938381E-2</v>
      </c>
      <c r="M106" s="321">
        <v>1734</v>
      </c>
      <c r="N106" s="450">
        <v>0.82180094786729863</v>
      </c>
      <c r="O106" s="205">
        <v>91</v>
      </c>
      <c r="P106" s="515">
        <v>472</v>
      </c>
      <c r="Q106" s="207">
        <v>2297</v>
      </c>
      <c r="R106" s="208">
        <v>1.0886255924170616</v>
      </c>
      <c r="S106" s="204" t="s">
        <v>518</v>
      </c>
      <c r="T106" s="204"/>
      <c r="U106" s="261">
        <v>2110</v>
      </c>
      <c r="V106" s="210"/>
      <c r="W106" s="209"/>
      <c r="X106" s="211"/>
      <c r="Y106" s="211"/>
      <c r="Z106" s="212"/>
      <c r="AA106" s="213"/>
      <c r="AB106" s="212"/>
      <c r="AC106" s="213"/>
      <c r="AF106" s="213"/>
      <c r="AG106" s="213"/>
      <c r="AH106" s="213"/>
      <c r="AI106" s="211"/>
      <c r="AJ106" s="212"/>
      <c r="AK106" s="212"/>
      <c r="AL106" s="215"/>
      <c r="AN106" s="209"/>
      <c r="BK106" s="215"/>
      <c r="BL106" s="215"/>
      <c r="BM106" s="215"/>
      <c r="BN106" s="215"/>
      <c r="BO106" s="215"/>
      <c r="BP106" s="215"/>
    </row>
    <row r="107" spans="1:68" s="214" customFormat="1" ht="20.9" customHeight="1" x14ac:dyDescent="0.4">
      <c r="A107" s="218">
        <v>74.3</v>
      </c>
      <c r="B107" s="198"/>
      <c r="C107" s="198" t="s">
        <v>168</v>
      </c>
      <c r="D107" s="199" t="s">
        <v>173</v>
      </c>
      <c r="E107" s="219" t="s">
        <v>52</v>
      </c>
      <c r="F107" s="202" t="s">
        <v>63</v>
      </c>
      <c r="G107" s="202" t="s">
        <v>53</v>
      </c>
      <c r="H107" s="203">
        <v>0.81</v>
      </c>
      <c r="I107" s="511" t="s">
        <v>498</v>
      </c>
      <c r="J107" s="512">
        <v>16181.128333333336</v>
      </c>
      <c r="K107" s="513">
        <v>1.0527</v>
      </c>
      <c r="L107" s="514">
        <v>9.7891813683779971E-2</v>
      </c>
      <c r="M107" s="321">
        <v>1667</v>
      </c>
      <c r="N107" s="453">
        <v>1.1417808219178083</v>
      </c>
      <c r="O107" s="205">
        <v>88</v>
      </c>
      <c r="P107" s="515">
        <v>472</v>
      </c>
      <c r="Q107" s="207">
        <v>2227</v>
      </c>
      <c r="R107" s="208">
        <v>1.5253424657534247</v>
      </c>
      <c r="S107" s="204" t="s">
        <v>518</v>
      </c>
      <c r="T107" s="204"/>
      <c r="U107" s="261">
        <v>1460</v>
      </c>
      <c r="V107" s="210"/>
      <c r="W107" s="209"/>
      <c r="X107" s="211"/>
      <c r="Y107" s="211"/>
      <c r="Z107" s="212"/>
      <c r="AA107" s="213"/>
      <c r="AB107" s="212"/>
      <c r="AC107" s="213"/>
      <c r="AF107" s="213"/>
      <c r="AG107" s="213"/>
      <c r="AH107" s="213"/>
      <c r="AI107" s="211"/>
      <c r="AJ107" s="212"/>
      <c r="AK107" s="212"/>
      <c r="AL107" s="215"/>
      <c r="AN107" s="209"/>
      <c r="BK107" s="215"/>
      <c r="BL107" s="215"/>
      <c r="BM107" s="215"/>
      <c r="BN107" s="215"/>
      <c r="BO107" s="215"/>
      <c r="BP107" s="215"/>
    </row>
    <row r="108" spans="1:68" s="21" customFormat="1" ht="20" x14ac:dyDescent="0.4">
      <c r="A108" s="11">
        <v>75</v>
      </c>
      <c r="B108" s="12"/>
      <c r="C108" s="12" t="s">
        <v>174</v>
      </c>
      <c r="D108" s="13" t="s">
        <v>43</v>
      </c>
      <c r="E108" s="14" t="s">
        <v>45</v>
      </c>
      <c r="F108" s="10" t="s">
        <v>44</v>
      </c>
      <c r="G108" s="10" t="s">
        <v>46</v>
      </c>
      <c r="H108" s="15">
        <v>0.86</v>
      </c>
      <c r="I108" s="490" t="s">
        <v>498</v>
      </c>
      <c r="J108" s="485">
        <v>2588.8449999999998</v>
      </c>
      <c r="K108" s="477">
        <v>1.02</v>
      </c>
      <c r="L108" s="414">
        <v>0.10197597770434307</v>
      </c>
      <c r="M108" s="320">
        <v>269</v>
      </c>
      <c r="N108" s="450">
        <v>0.23391304347826086</v>
      </c>
      <c r="O108" s="133">
        <v>5</v>
      </c>
      <c r="P108" s="466"/>
      <c r="Q108" s="18">
        <v>274</v>
      </c>
      <c r="R108" s="19">
        <v>0.23826086956521739</v>
      </c>
      <c r="S108" s="16" t="s">
        <v>516</v>
      </c>
      <c r="T108" s="16"/>
      <c r="U108" s="20">
        <v>1150</v>
      </c>
      <c r="V108" s="87"/>
      <c r="W108" s="86"/>
      <c r="X108" s="88"/>
      <c r="Y108" s="88"/>
      <c r="Z108" s="85"/>
      <c r="AA108" s="70"/>
      <c r="AB108" s="85"/>
      <c r="AC108" s="70"/>
      <c r="AF108" s="70"/>
      <c r="AG108" s="70"/>
      <c r="AH108" s="70"/>
      <c r="AI108" s="88"/>
      <c r="AJ108" s="85"/>
      <c r="AK108" s="85"/>
      <c r="AL108" s="89"/>
      <c r="AN108" s="86"/>
    </row>
    <row r="109" spans="1:68" s="21" customFormat="1" ht="20.9" customHeight="1" x14ac:dyDescent="0.4">
      <c r="A109" s="11">
        <v>76</v>
      </c>
      <c r="B109" s="12"/>
      <c r="C109" s="12" t="s">
        <v>175</v>
      </c>
      <c r="D109" s="13" t="s">
        <v>176</v>
      </c>
      <c r="E109" s="14" t="s">
        <v>45</v>
      </c>
      <c r="F109" s="10" t="s">
        <v>177</v>
      </c>
      <c r="G109" s="10" t="s">
        <v>53</v>
      </c>
      <c r="H109" s="15">
        <v>3.07</v>
      </c>
      <c r="I109" s="490" t="s">
        <v>498</v>
      </c>
      <c r="J109" s="485">
        <v>22921.048999999999</v>
      </c>
      <c r="K109" s="477">
        <v>1.02</v>
      </c>
      <c r="L109" s="414">
        <v>9.5807133434425276E-2</v>
      </c>
      <c r="M109" s="320">
        <v>2240</v>
      </c>
      <c r="N109" s="450">
        <v>0.62569832402234637</v>
      </c>
      <c r="O109" s="133">
        <v>45</v>
      </c>
      <c r="P109" s="466">
        <v>274</v>
      </c>
      <c r="Q109" s="18">
        <v>2559</v>
      </c>
      <c r="R109" s="19">
        <v>0.71480446927374297</v>
      </c>
      <c r="S109" s="16" t="s">
        <v>516</v>
      </c>
      <c r="T109" s="16"/>
      <c r="U109" s="20">
        <v>3580</v>
      </c>
      <c r="V109" s="87"/>
      <c r="W109" s="86"/>
      <c r="X109" s="88"/>
      <c r="Y109" s="88"/>
      <c r="Z109" s="85"/>
      <c r="AA109" s="70"/>
      <c r="AB109" s="85"/>
      <c r="AC109" s="70"/>
      <c r="AF109" s="70"/>
      <c r="AG109" s="70"/>
      <c r="AH109" s="70"/>
      <c r="AI109" s="88"/>
      <c r="AJ109" s="85"/>
      <c r="AK109" s="85"/>
      <c r="AL109" s="89"/>
      <c r="AN109" s="86"/>
      <c r="BK109" s="85"/>
      <c r="BL109" s="85"/>
      <c r="BM109" s="85"/>
      <c r="BN109" s="85"/>
      <c r="BO109" s="85"/>
      <c r="BP109" s="85"/>
    </row>
    <row r="110" spans="1:68" s="214" customFormat="1" ht="20.9" customHeight="1" x14ac:dyDescent="0.4">
      <c r="A110" s="178">
        <v>77.099999999999994</v>
      </c>
      <c r="B110" s="179"/>
      <c r="C110" s="179" t="s">
        <v>175</v>
      </c>
      <c r="D110" s="180" t="s">
        <v>333</v>
      </c>
      <c r="E110" s="181" t="s">
        <v>45</v>
      </c>
      <c r="F110" s="182" t="s">
        <v>177</v>
      </c>
      <c r="G110" s="182" t="s">
        <v>53</v>
      </c>
      <c r="H110" s="183">
        <v>1.02</v>
      </c>
      <c r="I110" s="506" t="s">
        <v>498</v>
      </c>
      <c r="J110" s="507">
        <v>27950.158999999996</v>
      </c>
      <c r="K110" s="508">
        <v>1.0367999999999999</v>
      </c>
      <c r="L110" s="509">
        <v>0.10261122307032315</v>
      </c>
      <c r="M110" s="322">
        <v>2974</v>
      </c>
      <c r="N110" s="450">
        <v>0.83072625698324021</v>
      </c>
      <c r="O110" s="185">
        <v>109</v>
      </c>
      <c r="P110" s="510">
        <v>347</v>
      </c>
      <c r="Q110" s="187">
        <v>3430</v>
      </c>
      <c r="R110" s="188">
        <v>0.95810055865921784</v>
      </c>
      <c r="S110" s="184" t="s">
        <v>517</v>
      </c>
      <c r="T110" s="184"/>
      <c r="U110" s="266">
        <v>3580</v>
      </c>
      <c r="V110" s="210"/>
      <c r="W110" s="209"/>
      <c r="X110" s="211"/>
      <c r="Y110" s="211"/>
      <c r="Z110" s="212"/>
      <c r="AA110" s="213"/>
      <c r="AB110" s="212"/>
      <c r="AC110" s="213"/>
      <c r="AF110" s="213"/>
      <c r="AG110" s="213"/>
      <c r="AH110" s="213"/>
      <c r="AI110" s="211"/>
      <c r="AJ110" s="212"/>
      <c r="AK110" s="212"/>
      <c r="AL110" s="215"/>
      <c r="AN110" s="209"/>
      <c r="BK110" s="210"/>
      <c r="BL110" s="210"/>
      <c r="BM110" s="210"/>
      <c r="BN110" s="210"/>
      <c r="BO110" s="210"/>
      <c r="BP110" s="210"/>
    </row>
    <row r="111" spans="1:68" s="214" customFormat="1" ht="20.9" customHeight="1" x14ac:dyDescent="0.4">
      <c r="A111" s="218">
        <v>77.2</v>
      </c>
      <c r="B111" s="198"/>
      <c r="C111" s="198" t="s">
        <v>175</v>
      </c>
      <c r="D111" s="199" t="s">
        <v>334</v>
      </c>
      <c r="E111" s="219" t="s">
        <v>45</v>
      </c>
      <c r="F111" s="202" t="s">
        <v>177</v>
      </c>
      <c r="G111" s="202" t="s">
        <v>53</v>
      </c>
      <c r="H111" s="203">
        <v>1.23</v>
      </c>
      <c r="I111" s="511" t="s">
        <v>498</v>
      </c>
      <c r="J111" s="512">
        <v>32284.414399999998</v>
      </c>
      <c r="K111" s="513">
        <v>1.0548</v>
      </c>
      <c r="L111" s="514">
        <v>9.5278172367902703E-2</v>
      </c>
      <c r="M111" s="321">
        <v>3245</v>
      </c>
      <c r="N111" s="452">
        <v>0.90642458100558654</v>
      </c>
      <c r="O111" s="205">
        <v>178</v>
      </c>
      <c r="P111" s="515">
        <v>634</v>
      </c>
      <c r="Q111" s="207">
        <v>4057</v>
      </c>
      <c r="R111" s="208">
        <v>1.1332402234636871</v>
      </c>
      <c r="S111" s="204" t="s">
        <v>518</v>
      </c>
      <c r="T111" s="204"/>
      <c r="U111" s="261">
        <v>3580</v>
      </c>
      <c r="V111" s="210"/>
      <c r="W111" s="209"/>
      <c r="X111" s="211"/>
      <c r="Y111" s="211"/>
      <c r="Z111" s="212"/>
      <c r="AA111" s="213"/>
      <c r="AB111" s="212"/>
      <c r="AC111" s="213"/>
      <c r="AF111" s="213"/>
      <c r="AG111" s="213"/>
      <c r="AH111" s="213"/>
      <c r="AI111" s="211"/>
      <c r="AJ111" s="212"/>
      <c r="AK111" s="212"/>
      <c r="AL111" s="215"/>
      <c r="AN111" s="209"/>
      <c r="BK111" s="210"/>
      <c r="BL111" s="210"/>
      <c r="BM111" s="210"/>
      <c r="BN111" s="210"/>
      <c r="BO111" s="210"/>
      <c r="BP111" s="210"/>
    </row>
    <row r="112" spans="1:68" s="21" customFormat="1" ht="20.9" customHeight="1" x14ac:dyDescent="0.4">
      <c r="A112" s="218">
        <v>77.3</v>
      </c>
      <c r="B112" s="198"/>
      <c r="C112" s="198" t="s">
        <v>175</v>
      </c>
      <c r="D112" s="199" t="s">
        <v>389</v>
      </c>
      <c r="E112" s="219" t="s">
        <v>45</v>
      </c>
      <c r="F112" s="202" t="s">
        <v>177</v>
      </c>
      <c r="G112" s="202" t="s">
        <v>53</v>
      </c>
      <c r="H112" s="203">
        <v>1.05</v>
      </c>
      <c r="I112" s="511" t="s">
        <v>498</v>
      </c>
      <c r="J112" s="512">
        <v>31315.468800000002</v>
      </c>
      <c r="K112" s="513">
        <v>1.0619000000000001</v>
      </c>
      <c r="L112" s="514">
        <v>9.3500117105064701E-2</v>
      </c>
      <c r="M112" s="321">
        <v>3109</v>
      </c>
      <c r="N112" s="450">
        <v>0.86843575418994412</v>
      </c>
      <c r="O112" s="205">
        <v>192</v>
      </c>
      <c r="P112" s="515">
        <v>784</v>
      </c>
      <c r="Q112" s="207">
        <v>4085</v>
      </c>
      <c r="R112" s="208">
        <v>1.1410614525139664</v>
      </c>
      <c r="S112" s="204" t="s">
        <v>518</v>
      </c>
      <c r="T112" s="204"/>
      <c r="U112" s="261">
        <v>3580</v>
      </c>
      <c r="V112" s="87"/>
      <c r="W112" s="86"/>
      <c r="X112" s="88"/>
      <c r="Y112" s="88"/>
      <c r="Z112" s="85"/>
      <c r="AA112" s="70"/>
      <c r="AB112" s="85"/>
      <c r="AC112" s="70"/>
      <c r="AF112" s="70"/>
      <c r="AG112" s="70"/>
      <c r="AH112" s="70"/>
      <c r="AI112" s="88"/>
      <c r="AJ112" s="85"/>
      <c r="AK112" s="85"/>
      <c r="AL112" s="89"/>
      <c r="AN112" s="86"/>
      <c r="BK112" s="87"/>
      <c r="BL112" s="87"/>
      <c r="BM112" s="87"/>
      <c r="BN112" s="87"/>
      <c r="BO112" s="87"/>
      <c r="BP112" s="87"/>
    </row>
    <row r="113" spans="1:68" s="21" customFormat="1" ht="20.9" customHeight="1" x14ac:dyDescent="0.4">
      <c r="A113" s="11">
        <v>77.400000000000006</v>
      </c>
      <c r="B113" s="12"/>
      <c r="C113" s="12" t="s">
        <v>175</v>
      </c>
      <c r="D113" s="13" t="s">
        <v>390</v>
      </c>
      <c r="E113" s="14" t="s">
        <v>45</v>
      </c>
      <c r="F113" s="10" t="s">
        <v>357</v>
      </c>
      <c r="G113" s="10" t="s">
        <v>53</v>
      </c>
      <c r="H113" s="15">
        <v>0.39</v>
      </c>
      <c r="I113" s="490" t="s">
        <v>475</v>
      </c>
      <c r="J113" s="485">
        <v>23808</v>
      </c>
      <c r="K113" s="477">
        <v>1.0266</v>
      </c>
      <c r="L113" s="414">
        <v>9.5764227262825533E-2</v>
      </c>
      <c r="M113" s="320">
        <v>2403</v>
      </c>
      <c r="N113" s="450">
        <v>0.44582560296846013</v>
      </c>
      <c r="O113" s="133">
        <v>64</v>
      </c>
      <c r="P113" s="466">
        <v>690</v>
      </c>
      <c r="Q113" s="18">
        <v>3157</v>
      </c>
      <c r="R113" s="19">
        <v>0.58571428571428574</v>
      </c>
      <c r="S113" s="16" t="s">
        <v>516</v>
      </c>
      <c r="T113" s="16"/>
      <c r="U113" s="20">
        <v>5390</v>
      </c>
      <c r="V113" s="87"/>
      <c r="W113" s="86"/>
      <c r="X113" s="88"/>
      <c r="Y113" s="88"/>
      <c r="Z113" s="85"/>
      <c r="AA113" s="70"/>
      <c r="AB113" s="85"/>
      <c r="AC113" s="70"/>
      <c r="AF113" s="70"/>
      <c r="AG113" s="70"/>
      <c r="AH113" s="70"/>
      <c r="AI113" s="88"/>
      <c r="AJ113" s="85"/>
      <c r="AK113" s="85"/>
      <c r="AL113" s="89"/>
      <c r="AN113" s="86"/>
      <c r="BK113" s="87"/>
      <c r="BL113" s="87"/>
      <c r="BM113" s="87"/>
      <c r="BN113" s="87"/>
      <c r="BO113" s="87"/>
      <c r="BP113" s="87"/>
    </row>
    <row r="114" spans="1:68" s="214" customFormat="1" ht="20.9" customHeight="1" x14ac:dyDescent="0.4">
      <c r="A114" s="178">
        <v>78.11</v>
      </c>
      <c r="B114" s="179"/>
      <c r="C114" s="179" t="s">
        <v>175</v>
      </c>
      <c r="D114" s="180" t="s">
        <v>402</v>
      </c>
      <c r="E114" s="181" t="s">
        <v>45</v>
      </c>
      <c r="F114" s="182" t="s">
        <v>177</v>
      </c>
      <c r="G114" s="182" t="s">
        <v>53</v>
      </c>
      <c r="H114" s="183">
        <v>0.66</v>
      </c>
      <c r="I114" s="506" t="s">
        <v>475</v>
      </c>
      <c r="J114" s="507">
        <v>24504</v>
      </c>
      <c r="K114" s="508">
        <v>1.0508</v>
      </c>
      <c r="L114" s="509">
        <v>9.6636517052770377E-2</v>
      </c>
      <c r="M114" s="322">
        <v>2615</v>
      </c>
      <c r="N114" s="450">
        <v>0.73044692737430172</v>
      </c>
      <c r="O114" s="185">
        <v>133</v>
      </c>
      <c r="P114" s="510">
        <v>738</v>
      </c>
      <c r="Q114" s="187">
        <v>3486</v>
      </c>
      <c r="R114" s="188">
        <v>0.97374301675977659</v>
      </c>
      <c r="S114" s="184" t="s">
        <v>517</v>
      </c>
      <c r="T114" s="184"/>
      <c r="U114" s="266">
        <v>3580</v>
      </c>
      <c r="V114" s="210"/>
      <c r="W114" s="209"/>
      <c r="X114" s="211"/>
      <c r="Y114" s="211"/>
      <c r="Z114" s="212"/>
      <c r="AA114" s="213"/>
      <c r="AB114" s="212"/>
      <c r="AC114" s="213"/>
      <c r="AF114" s="213"/>
      <c r="AG114" s="213"/>
      <c r="AH114" s="213"/>
      <c r="AI114" s="211"/>
      <c r="AJ114" s="212"/>
      <c r="AK114" s="212"/>
      <c r="AL114" s="215"/>
      <c r="AN114" s="209"/>
      <c r="BK114" s="211"/>
      <c r="BL114" s="211"/>
      <c r="BM114" s="211"/>
      <c r="BN114" s="211"/>
      <c r="BO114" s="211"/>
      <c r="BP114" s="211"/>
    </row>
    <row r="115" spans="1:68" s="162" customFormat="1" ht="19.5" customHeight="1" x14ac:dyDescent="0.4">
      <c r="A115" s="329">
        <v>78.12</v>
      </c>
      <c r="B115" s="330"/>
      <c r="C115" s="179" t="s">
        <v>175</v>
      </c>
      <c r="D115" s="331" t="s">
        <v>403</v>
      </c>
      <c r="E115" s="181" t="s">
        <v>45</v>
      </c>
      <c r="F115" s="182" t="s">
        <v>177</v>
      </c>
      <c r="G115" s="182" t="s">
        <v>53</v>
      </c>
      <c r="H115" s="183">
        <v>0.83</v>
      </c>
      <c r="I115" s="506" t="s">
        <v>498</v>
      </c>
      <c r="J115" s="507">
        <v>25726.038799999998</v>
      </c>
      <c r="K115" s="508">
        <v>1.0517000000000001</v>
      </c>
      <c r="L115" s="509">
        <v>9.3135208985224732E-2</v>
      </c>
      <c r="M115" s="322">
        <v>2520</v>
      </c>
      <c r="N115" s="450">
        <v>0.7039106145251397</v>
      </c>
      <c r="O115" s="185">
        <v>130</v>
      </c>
      <c r="P115" s="510">
        <v>738</v>
      </c>
      <c r="Q115" s="187">
        <v>3388</v>
      </c>
      <c r="R115" s="188">
        <v>0.94636871508379883</v>
      </c>
      <c r="S115" s="184" t="s">
        <v>517</v>
      </c>
      <c r="T115" s="184"/>
      <c r="U115" s="266">
        <v>3580</v>
      </c>
      <c r="V115" s="164"/>
      <c r="W115" s="163"/>
      <c r="X115" s="165"/>
      <c r="Y115" s="165"/>
      <c r="Z115" s="166"/>
      <c r="AA115" s="167"/>
      <c r="AB115" s="166"/>
      <c r="AC115" s="167"/>
      <c r="AF115" s="167"/>
      <c r="AG115" s="167"/>
      <c r="AH115" s="167"/>
      <c r="AI115" s="165"/>
      <c r="AJ115" s="166"/>
      <c r="AK115" s="166"/>
      <c r="AL115" s="168"/>
      <c r="AN115" s="163"/>
      <c r="BK115" s="165"/>
      <c r="BL115" s="165"/>
      <c r="BM115" s="165"/>
      <c r="BN115" s="165"/>
      <c r="BO115" s="165"/>
      <c r="BP115" s="165"/>
    </row>
    <row r="116" spans="1:68" s="21" customFormat="1" ht="20.9" customHeight="1" x14ac:dyDescent="0.4">
      <c r="A116" s="11">
        <v>78.2</v>
      </c>
      <c r="B116" s="12"/>
      <c r="C116" s="12" t="s">
        <v>175</v>
      </c>
      <c r="D116" s="13" t="s">
        <v>335</v>
      </c>
      <c r="E116" s="14" t="s">
        <v>45</v>
      </c>
      <c r="F116" s="10" t="s">
        <v>177</v>
      </c>
      <c r="G116" s="10" t="s">
        <v>53</v>
      </c>
      <c r="H116" s="15">
        <v>0.97</v>
      </c>
      <c r="I116" s="490" t="s">
        <v>498</v>
      </c>
      <c r="J116" s="485">
        <v>22563.304399999997</v>
      </c>
      <c r="K116" s="477">
        <v>1.0431999999999999</v>
      </c>
      <c r="L116" s="414">
        <v>0.09</v>
      </c>
      <c r="M116" s="320">
        <v>2118</v>
      </c>
      <c r="N116" s="450">
        <v>0.59162011173184359</v>
      </c>
      <c r="O116" s="133">
        <v>92</v>
      </c>
      <c r="P116" s="466">
        <v>710</v>
      </c>
      <c r="Q116" s="18">
        <v>2920</v>
      </c>
      <c r="R116" s="19">
        <v>0.81564245810055869</v>
      </c>
      <c r="S116" s="16" t="s">
        <v>516</v>
      </c>
      <c r="T116" s="16"/>
      <c r="U116" s="20">
        <v>3580</v>
      </c>
      <c r="V116" s="87"/>
      <c r="W116" s="86"/>
      <c r="X116" s="88"/>
      <c r="Y116" s="88"/>
      <c r="Z116" s="85"/>
      <c r="AA116" s="70"/>
      <c r="AB116" s="85"/>
      <c r="AC116" s="70"/>
      <c r="AF116" s="70"/>
      <c r="AG116" s="70"/>
      <c r="AH116" s="70"/>
      <c r="AI116" s="88"/>
      <c r="AJ116" s="85"/>
      <c r="AK116" s="85"/>
      <c r="AL116" s="89"/>
      <c r="AN116" s="86"/>
      <c r="BK116" s="88"/>
      <c r="BL116" s="88"/>
      <c r="BM116" s="88"/>
      <c r="BN116" s="88"/>
      <c r="BO116" s="88"/>
      <c r="BP116" s="88"/>
    </row>
    <row r="117" spans="1:68" s="214" customFormat="1" ht="20.9" customHeight="1" x14ac:dyDescent="0.4">
      <c r="A117" s="218">
        <v>79</v>
      </c>
      <c r="B117" s="198"/>
      <c r="C117" s="198" t="s">
        <v>179</v>
      </c>
      <c r="D117" s="223" t="s">
        <v>314</v>
      </c>
      <c r="E117" s="219" t="s">
        <v>45</v>
      </c>
      <c r="F117" s="202" t="s">
        <v>44</v>
      </c>
      <c r="G117" s="202" t="s">
        <v>53</v>
      </c>
      <c r="H117" s="203">
        <v>2.69</v>
      </c>
      <c r="I117" s="511" t="s">
        <v>498</v>
      </c>
      <c r="J117" s="512">
        <v>14949.018</v>
      </c>
      <c r="K117" s="513">
        <v>1.0219</v>
      </c>
      <c r="L117" s="514">
        <v>9.4186788724182416E-2</v>
      </c>
      <c r="M117" s="321">
        <v>1439</v>
      </c>
      <c r="N117" s="452">
        <v>0.99930555555555556</v>
      </c>
      <c r="O117" s="205">
        <v>32</v>
      </c>
      <c r="P117" s="515">
        <v>531</v>
      </c>
      <c r="Q117" s="207">
        <v>2002</v>
      </c>
      <c r="R117" s="208">
        <v>1.3902777777777777</v>
      </c>
      <c r="S117" s="204" t="s">
        <v>518</v>
      </c>
      <c r="T117" s="204"/>
      <c r="U117" s="261">
        <v>1440</v>
      </c>
      <c r="V117" s="210"/>
      <c r="W117" s="209"/>
      <c r="X117" s="211"/>
      <c r="Y117" s="211"/>
      <c r="Z117" s="212"/>
      <c r="AA117" s="213"/>
      <c r="AB117" s="212"/>
      <c r="AC117" s="213"/>
      <c r="AF117" s="213"/>
      <c r="AG117" s="213"/>
      <c r="AH117" s="213"/>
      <c r="AI117" s="211"/>
      <c r="AJ117" s="212"/>
      <c r="AK117" s="212"/>
      <c r="AL117" s="215"/>
      <c r="AN117" s="209"/>
      <c r="BK117" s="210"/>
      <c r="BL117" s="210"/>
      <c r="BM117" s="210"/>
      <c r="BN117" s="210"/>
      <c r="BO117" s="210"/>
      <c r="BP117" s="210"/>
    </row>
    <row r="118" spans="1:68" s="21" customFormat="1" ht="20.9" customHeight="1" x14ac:dyDescent="0.4">
      <c r="A118" s="218">
        <v>80</v>
      </c>
      <c r="B118" s="198"/>
      <c r="C118" s="198" t="s">
        <v>181</v>
      </c>
      <c r="D118" s="223" t="s">
        <v>320</v>
      </c>
      <c r="E118" s="219" t="s">
        <v>45</v>
      </c>
      <c r="F118" s="202" t="s">
        <v>44</v>
      </c>
      <c r="G118" s="202" t="s">
        <v>53</v>
      </c>
      <c r="H118" s="203">
        <f>12523/5280</f>
        <v>2.3717803030303028</v>
      </c>
      <c r="I118" s="511" t="s">
        <v>498</v>
      </c>
      <c r="J118" s="512">
        <v>9481</v>
      </c>
      <c r="K118" s="513">
        <v>1.0641</v>
      </c>
      <c r="L118" s="514">
        <v>0.12867718253166324</v>
      </c>
      <c r="M118" s="321">
        <v>1298</v>
      </c>
      <c r="N118" s="452">
        <v>0.90138888888888891</v>
      </c>
      <c r="O118" s="205">
        <v>83</v>
      </c>
      <c r="P118" s="515">
        <v>167</v>
      </c>
      <c r="Q118" s="207">
        <v>1548</v>
      </c>
      <c r="R118" s="208">
        <v>1.075</v>
      </c>
      <c r="S118" s="204" t="s">
        <v>518</v>
      </c>
      <c r="T118" s="204"/>
      <c r="U118" s="261">
        <v>1440</v>
      </c>
      <c r="V118" s="87"/>
      <c r="W118" s="86"/>
      <c r="X118" s="88"/>
      <c r="Y118" s="88"/>
      <c r="Z118" s="85"/>
      <c r="AA118" s="70"/>
      <c r="AB118" s="85"/>
      <c r="AC118" s="70"/>
      <c r="AF118" s="70"/>
      <c r="AG118" s="70"/>
      <c r="AH118" s="70"/>
      <c r="AI118" s="88"/>
      <c r="AJ118" s="85"/>
      <c r="AK118" s="85"/>
      <c r="AL118" s="89"/>
      <c r="AN118" s="86"/>
    </row>
    <row r="119" spans="1:68" s="21" customFormat="1" ht="20.9" customHeight="1" x14ac:dyDescent="0.4">
      <c r="A119" s="218">
        <v>81</v>
      </c>
      <c r="B119" s="198">
        <v>262</v>
      </c>
      <c r="C119" s="198" t="s">
        <v>183</v>
      </c>
      <c r="D119" s="199" t="s">
        <v>184</v>
      </c>
      <c r="E119" s="219" t="s">
        <v>52</v>
      </c>
      <c r="F119" s="202" t="s">
        <v>185</v>
      </c>
      <c r="G119" s="202" t="s">
        <v>53</v>
      </c>
      <c r="H119" s="203">
        <v>4.07</v>
      </c>
      <c r="I119" s="511" t="s">
        <v>475</v>
      </c>
      <c r="J119" s="518">
        <v>11000</v>
      </c>
      <c r="K119" s="513">
        <v>1.02</v>
      </c>
      <c r="L119" s="519">
        <v>0.09</v>
      </c>
      <c r="M119" s="321">
        <v>1030</v>
      </c>
      <c r="N119" s="450">
        <v>0.77443609022556392</v>
      </c>
      <c r="O119" s="205">
        <v>21</v>
      </c>
      <c r="P119" s="515">
        <v>663</v>
      </c>
      <c r="Q119" s="207">
        <v>1714</v>
      </c>
      <c r="R119" s="208">
        <v>1.2887218045112783</v>
      </c>
      <c r="S119" s="204" t="s">
        <v>518</v>
      </c>
      <c r="T119" s="204"/>
      <c r="U119" s="261">
        <v>1330</v>
      </c>
      <c r="V119" s="87"/>
      <c r="W119" s="86"/>
      <c r="X119" s="88"/>
      <c r="Y119" s="88"/>
      <c r="Z119" s="85"/>
      <c r="AA119" s="70"/>
      <c r="AB119" s="85"/>
      <c r="AC119" s="70"/>
      <c r="AF119" s="70"/>
      <c r="AG119" s="70"/>
      <c r="AH119" s="70"/>
      <c r="AI119" s="88"/>
      <c r="AJ119" s="85"/>
      <c r="AK119" s="85"/>
      <c r="AL119" s="89"/>
      <c r="AN119" s="86"/>
    </row>
    <row r="120" spans="1:68" s="21" customFormat="1" ht="20.9" customHeight="1" x14ac:dyDescent="0.4">
      <c r="A120" s="218">
        <v>82</v>
      </c>
      <c r="B120" s="198">
        <v>105</v>
      </c>
      <c r="C120" s="198" t="s">
        <v>186</v>
      </c>
      <c r="D120" s="199" t="s">
        <v>187</v>
      </c>
      <c r="E120" s="219" t="s">
        <v>52</v>
      </c>
      <c r="F120" s="202" t="s">
        <v>185</v>
      </c>
      <c r="G120" s="202" t="s">
        <v>53</v>
      </c>
      <c r="H120" s="203">
        <v>1.34</v>
      </c>
      <c r="I120" s="511" t="s">
        <v>475</v>
      </c>
      <c r="J120" s="520">
        <v>15000</v>
      </c>
      <c r="K120" s="513">
        <v>1.02</v>
      </c>
      <c r="L120" s="519">
        <v>0.09</v>
      </c>
      <c r="M120" s="321">
        <v>1405</v>
      </c>
      <c r="N120" s="453">
        <v>1.0563909774436091</v>
      </c>
      <c r="O120" s="205">
        <v>28</v>
      </c>
      <c r="P120" s="515">
        <v>591</v>
      </c>
      <c r="Q120" s="207">
        <v>2024</v>
      </c>
      <c r="R120" s="208">
        <v>1.5218045112781955</v>
      </c>
      <c r="S120" s="204" t="s">
        <v>518</v>
      </c>
      <c r="T120" s="204"/>
      <c r="U120" s="261">
        <v>1330</v>
      </c>
      <c r="V120" s="87"/>
      <c r="W120" s="86"/>
      <c r="X120" s="88"/>
      <c r="Y120" s="88"/>
      <c r="Z120" s="85"/>
      <c r="AA120" s="70"/>
      <c r="AB120" s="85"/>
      <c r="AC120" s="70"/>
      <c r="AF120" s="70"/>
      <c r="AG120" s="70"/>
      <c r="AH120" s="70"/>
      <c r="AI120" s="88"/>
      <c r="AJ120" s="85"/>
      <c r="AK120" s="85"/>
      <c r="AL120" s="89"/>
      <c r="AN120" s="86"/>
    </row>
    <row r="121" spans="1:68" s="21" customFormat="1" ht="20.9" customHeight="1" x14ac:dyDescent="0.4">
      <c r="A121" s="22">
        <v>83</v>
      </c>
      <c r="B121" s="23">
        <v>4</v>
      </c>
      <c r="C121" s="23" t="s">
        <v>186</v>
      </c>
      <c r="D121" s="24" t="s">
        <v>98</v>
      </c>
      <c r="E121" s="25" t="s">
        <v>52</v>
      </c>
      <c r="F121" s="26" t="s">
        <v>185</v>
      </c>
      <c r="G121" s="26" t="s">
        <v>53</v>
      </c>
      <c r="H121" s="27">
        <v>6.17</v>
      </c>
      <c r="I121" s="490" t="s">
        <v>475</v>
      </c>
      <c r="J121" s="487">
        <v>5600</v>
      </c>
      <c r="K121" s="477">
        <v>1.02</v>
      </c>
      <c r="L121" s="481">
        <v>0.09</v>
      </c>
      <c r="M121" s="320">
        <v>524</v>
      </c>
      <c r="N121" s="450">
        <v>0.25940594059405941</v>
      </c>
      <c r="O121" s="133">
        <v>10</v>
      </c>
      <c r="P121" s="17">
        <v>311</v>
      </c>
      <c r="Q121" s="28">
        <v>845</v>
      </c>
      <c r="R121" s="29">
        <v>0.4183168316831683</v>
      </c>
      <c r="S121" s="17" t="s">
        <v>516</v>
      </c>
      <c r="T121" s="17"/>
      <c r="U121" s="30">
        <v>2020</v>
      </c>
      <c r="V121" s="87"/>
      <c r="W121" s="86"/>
      <c r="X121" s="88"/>
      <c r="Y121" s="88"/>
      <c r="Z121" s="85"/>
      <c r="AA121" s="70"/>
      <c r="AB121" s="85"/>
      <c r="AC121" s="70"/>
      <c r="AF121" s="70"/>
      <c r="AG121" s="70"/>
      <c r="AH121" s="70"/>
      <c r="AI121" s="88"/>
      <c r="AJ121" s="85"/>
      <c r="AK121" s="85"/>
      <c r="AL121" s="89"/>
      <c r="AN121" s="86"/>
    </row>
    <row r="122" spans="1:68" s="21" customFormat="1" ht="20.9" customHeight="1" x14ac:dyDescent="0.4">
      <c r="A122" s="11">
        <v>84</v>
      </c>
      <c r="B122" s="12">
        <v>290</v>
      </c>
      <c r="C122" s="12" t="s">
        <v>186</v>
      </c>
      <c r="D122" s="13" t="s">
        <v>188</v>
      </c>
      <c r="E122" s="14" t="s">
        <v>45</v>
      </c>
      <c r="F122" s="10" t="s">
        <v>185</v>
      </c>
      <c r="G122" s="10" t="s">
        <v>53</v>
      </c>
      <c r="H122" s="15">
        <v>2.79</v>
      </c>
      <c r="I122" s="490" t="s">
        <v>475</v>
      </c>
      <c r="J122" s="487">
        <v>10500</v>
      </c>
      <c r="K122" s="477">
        <v>1.02</v>
      </c>
      <c r="L122" s="481">
        <v>0.09</v>
      </c>
      <c r="M122" s="320">
        <v>983</v>
      </c>
      <c r="N122" s="450">
        <v>0.48663366336633662</v>
      </c>
      <c r="O122" s="133">
        <v>20</v>
      </c>
      <c r="P122" s="466">
        <v>332</v>
      </c>
      <c r="Q122" s="18">
        <v>1335</v>
      </c>
      <c r="R122" s="19">
        <v>0.66089108910891092</v>
      </c>
      <c r="S122" s="16" t="s">
        <v>516</v>
      </c>
      <c r="T122" s="16"/>
      <c r="U122" s="30">
        <v>2020</v>
      </c>
      <c r="V122" s="87"/>
      <c r="W122" s="86"/>
      <c r="X122" s="88"/>
      <c r="Y122" s="88"/>
      <c r="Z122" s="85"/>
      <c r="AA122" s="70"/>
      <c r="AB122" s="85"/>
      <c r="AC122" s="70"/>
      <c r="AF122" s="70"/>
      <c r="AG122" s="70"/>
      <c r="AH122" s="70"/>
      <c r="AI122" s="88"/>
      <c r="AJ122" s="85"/>
      <c r="AK122" s="85"/>
      <c r="AL122" s="89"/>
      <c r="AN122" s="86"/>
    </row>
    <row r="123" spans="1:68" s="21" customFormat="1" ht="20.9" customHeight="1" x14ac:dyDescent="0.4">
      <c r="A123" s="178">
        <v>85</v>
      </c>
      <c r="B123" s="179">
        <v>360</v>
      </c>
      <c r="C123" s="179" t="s">
        <v>186</v>
      </c>
      <c r="D123" s="180" t="s">
        <v>189</v>
      </c>
      <c r="E123" s="181" t="s">
        <v>45</v>
      </c>
      <c r="F123" s="182" t="s">
        <v>190</v>
      </c>
      <c r="G123" s="182" t="s">
        <v>53</v>
      </c>
      <c r="H123" s="183">
        <v>0.86</v>
      </c>
      <c r="I123" s="506" t="s">
        <v>475</v>
      </c>
      <c r="J123" s="521">
        <v>28257</v>
      </c>
      <c r="K123" s="508">
        <v>1.02</v>
      </c>
      <c r="L123" s="522">
        <v>0.09</v>
      </c>
      <c r="M123" s="322">
        <v>2646</v>
      </c>
      <c r="N123" s="450">
        <v>0.78749999999999998</v>
      </c>
      <c r="O123" s="185">
        <v>53</v>
      </c>
      <c r="P123" s="510">
        <v>490</v>
      </c>
      <c r="Q123" s="187">
        <v>3189</v>
      </c>
      <c r="R123" s="188">
        <v>0.94910714285714282</v>
      </c>
      <c r="S123" s="184" t="s">
        <v>517</v>
      </c>
      <c r="T123" s="184"/>
      <c r="U123" s="266">
        <v>3360</v>
      </c>
      <c r="V123" s="87"/>
      <c r="W123" s="86"/>
      <c r="X123" s="88"/>
      <c r="Y123" s="88"/>
      <c r="Z123" s="85"/>
      <c r="AA123" s="70"/>
      <c r="AB123" s="85"/>
      <c r="AC123" s="70"/>
      <c r="AF123" s="70"/>
      <c r="AG123" s="70"/>
      <c r="AH123" s="70"/>
      <c r="AI123" s="88"/>
      <c r="AJ123" s="85"/>
      <c r="AK123" s="85"/>
      <c r="AL123" s="89"/>
      <c r="AN123" s="86"/>
    </row>
    <row r="124" spans="1:68" s="21" customFormat="1" ht="20.9" customHeight="1" x14ac:dyDescent="0.4">
      <c r="A124" s="218">
        <v>86</v>
      </c>
      <c r="B124" s="198">
        <v>24</v>
      </c>
      <c r="C124" s="198" t="s">
        <v>186</v>
      </c>
      <c r="D124" s="199" t="s">
        <v>191</v>
      </c>
      <c r="E124" s="219" t="s">
        <v>45</v>
      </c>
      <c r="F124" s="202" t="s">
        <v>190</v>
      </c>
      <c r="G124" s="202" t="s">
        <v>53</v>
      </c>
      <c r="H124" s="203">
        <v>1.17</v>
      </c>
      <c r="I124" s="511" t="s">
        <v>475</v>
      </c>
      <c r="J124" s="518">
        <v>32000</v>
      </c>
      <c r="K124" s="513">
        <v>1.02</v>
      </c>
      <c r="L124" s="519">
        <v>0.09</v>
      </c>
      <c r="M124" s="321">
        <v>2996</v>
      </c>
      <c r="N124" s="452">
        <v>0.91063829787234041</v>
      </c>
      <c r="O124" s="205">
        <v>60</v>
      </c>
      <c r="P124" s="515">
        <v>474</v>
      </c>
      <c r="Q124" s="207">
        <v>3530</v>
      </c>
      <c r="R124" s="208">
        <v>1.0729483282674772</v>
      </c>
      <c r="S124" s="204" t="s">
        <v>518</v>
      </c>
      <c r="T124" s="204"/>
      <c r="U124" s="261">
        <v>3290</v>
      </c>
      <c r="V124" s="87"/>
      <c r="W124" s="86"/>
      <c r="X124" s="88"/>
      <c r="Y124" s="88"/>
      <c r="Z124" s="85"/>
      <c r="AA124" s="70"/>
      <c r="AB124" s="85"/>
      <c r="AC124" s="70"/>
      <c r="AF124" s="70"/>
      <c r="AG124" s="70"/>
      <c r="AH124" s="70"/>
      <c r="AI124" s="88"/>
      <c r="AJ124" s="85"/>
      <c r="AK124" s="85"/>
      <c r="AL124" s="89"/>
      <c r="AN124" s="86"/>
    </row>
    <row r="125" spans="1:68" s="214" customFormat="1" ht="20.9" customHeight="1" x14ac:dyDescent="0.4">
      <c r="A125" s="218">
        <v>88</v>
      </c>
      <c r="B125" s="221" t="s">
        <v>336</v>
      </c>
      <c r="C125" s="198" t="s">
        <v>186</v>
      </c>
      <c r="D125" s="199" t="s">
        <v>192</v>
      </c>
      <c r="E125" s="219" t="s">
        <v>45</v>
      </c>
      <c r="F125" s="202" t="s">
        <v>190</v>
      </c>
      <c r="G125" s="202" t="s">
        <v>53</v>
      </c>
      <c r="H125" s="203">
        <v>0.71</v>
      </c>
      <c r="I125" s="511" t="s">
        <v>498</v>
      </c>
      <c r="J125" s="512">
        <v>44763.424200000001</v>
      </c>
      <c r="K125" s="513">
        <v>1.02</v>
      </c>
      <c r="L125" s="514">
        <v>9.0007570072163576E-2</v>
      </c>
      <c r="M125" s="321">
        <v>4110</v>
      </c>
      <c r="N125" s="453">
        <v>1.2492401215805471</v>
      </c>
      <c r="O125" s="205">
        <v>82</v>
      </c>
      <c r="P125" s="515">
        <v>84</v>
      </c>
      <c r="Q125" s="207">
        <v>4276</v>
      </c>
      <c r="R125" s="208">
        <v>1.2996960486322189</v>
      </c>
      <c r="S125" s="204" t="s">
        <v>518</v>
      </c>
      <c r="T125" s="204"/>
      <c r="U125" s="261">
        <v>3290</v>
      </c>
      <c r="V125" s="210"/>
      <c r="W125" s="209"/>
      <c r="X125" s="211"/>
      <c r="Y125" s="211"/>
      <c r="Z125" s="212"/>
      <c r="AA125" s="213"/>
      <c r="AB125" s="212"/>
      <c r="AC125" s="213"/>
      <c r="AF125" s="213"/>
      <c r="AG125" s="213"/>
      <c r="AH125" s="213"/>
      <c r="AI125" s="211"/>
      <c r="AJ125" s="212"/>
      <c r="AK125" s="212"/>
      <c r="AL125" s="215"/>
      <c r="AN125" s="209"/>
    </row>
    <row r="126" spans="1:68" s="214" customFormat="1" ht="20.9" customHeight="1" x14ac:dyDescent="0.4">
      <c r="A126" s="218">
        <v>89</v>
      </c>
      <c r="B126" s="221" t="s">
        <v>337</v>
      </c>
      <c r="C126" s="198" t="s">
        <v>193</v>
      </c>
      <c r="D126" s="199" t="s">
        <v>194</v>
      </c>
      <c r="E126" s="219" t="s">
        <v>52</v>
      </c>
      <c r="F126" s="202" t="s">
        <v>185</v>
      </c>
      <c r="G126" s="202" t="s">
        <v>53</v>
      </c>
      <c r="H126" s="203">
        <v>1.85</v>
      </c>
      <c r="I126" s="511" t="s">
        <v>498</v>
      </c>
      <c r="J126" s="512">
        <v>19520.202399999998</v>
      </c>
      <c r="K126" s="513">
        <v>1.0238</v>
      </c>
      <c r="L126" s="514">
        <v>0.09</v>
      </c>
      <c r="M126" s="321">
        <v>1799</v>
      </c>
      <c r="N126" s="453">
        <v>1.3526315789473684</v>
      </c>
      <c r="O126" s="205">
        <v>43</v>
      </c>
      <c r="P126" s="515">
        <v>836</v>
      </c>
      <c r="Q126" s="207">
        <v>2678</v>
      </c>
      <c r="R126" s="208">
        <v>2.013533834586466</v>
      </c>
      <c r="S126" s="204" t="s">
        <v>518</v>
      </c>
      <c r="T126" s="204"/>
      <c r="U126" s="261">
        <v>1330</v>
      </c>
      <c r="V126" s="210"/>
      <c r="W126" s="209"/>
      <c r="X126" s="211"/>
      <c r="Y126" s="211"/>
      <c r="Z126" s="212"/>
      <c r="AA126" s="213"/>
      <c r="AB126" s="212"/>
      <c r="AC126" s="213"/>
      <c r="AF126" s="213"/>
      <c r="AG126" s="213"/>
      <c r="AH126" s="213"/>
      <c r="AI126" s="211"/>
      <c r="AJ126" s="212"/>
      <c r="AK126" s="212"/>
      <c r="AL126" s="215"/>
      <c r="AN126" s="209"/>
    </row>
    <row r="127" spans="1:68" s="214" customFormat="1" ht="20.9" customHeight="1" x14ac:dyDescent="0.4">
      <c r="A127" s="218">
        <v>90</v>
      </c>
      <c r="B127" s="198">
        <v>235</v>
      </c>
      <c r="C127" s="198" t="s">
        <v>193</v>
      </c>
      <c r="D127" s="199" t="s">
        <v>195</v>
      </c>
      <c r="E127" s="200" t="s">
        <v>45</v>
      </c>
      <c r="F127" s="202" t="s">
        <v>185</v>
      </c>
      <c r="G127" s="202" t="s">
        <v>53</v>
      </c>
      <c r="H127" s="203">
        <v>1.66</v>
      </c>
      <c r="I127" s="511" t="s">
        <v>498</v>
      </c>
      <c r="J127" s="512">
        <v>17238.374400000001</v>
      </c>
      <c r="K127" s="513">
        <v>1.02</v>
      </c>
      <c r="L127" s="514">
        <v>0.09</v>
      </c>
      <c r="M127" s="321">
        <v>1582</v>
      </c>
      <c r="N127" s="450">
        <v>0.7831683168316832</v>
      </c>
      <c r="O127" s="205">
        <v>32</v>
      </c>
      <c r="P127" s="515">
        <v>506</v>
      </c>
      <c r="Q127" s="207">
        <v>2120</v>
      </c>
      <c r="R127" s="208">
        <v>1.0495049504950495</v>
      </c>
      <c r="S127" s="204" t="s">
        <v>518</v>
      </c>
      <c r="T127" s="204"/>
      <c r="U127" s="261">
        <v>2020</v>
      </c>
      <c r="V127" s="210"/>
      <c r="W127" s="209"/>
      <c r="X127" s="211"/>
      <c r="Y127" s="211"/>
      <c r="Z127" s="212"/>
      <c r="AA127" s="213"/>
      <c r="AB127" s="212"/>
      <c r="AC127" s="213"/>
      <c r="AF127" s="213"/>
      <c r="AG127" s="213"/>
      <c r="AH127" s="213"/>
      <c r="AI127" s="211"/>
      <c r="AJ127" s="212"/>
      <c r="AK127" s="212"/>
      <c r="AL127" s="215"/>
      <c r="AN127" s="209"/>
    </row>
    <row r="128" spans="1:68" s="21" customFormat="1" ht="19.5" customHeight="1" x14ac:dyDescent="0.4">
      <c r="A128" s="218">
        <v>91.1</v>
      </c>
      <c r="B128" s="198">
        <v>5050</v>
      </c>
      <c r="C128" s="198" t="s">
        <v>193</v>
      </c>
      <c r="D128" s="232" t="s">
        <v>197</v>
      </c>
      <c r="E128" s="200" t="s">
        <v>45</v>
      </c>
      <c r="F128" s="202" t="s">
        <v>190</v>
      </c>
      <c r="G128" s="202" t="s">
        <v>53</v>
      </c>
      <c r="H128" s="203">
        <v>1.49</v>
      </c>
      <c r="I128" s="511" t="s">
        <v>498</v>
      </c>
      <c r="J128" s="512">
        <v>29851.400799999999</v>
      </c>
      <c r="K128" s="513">
        <v>1.02</v>
      </c>
      <c r="L128" s="517">
        <v>0.09</v>
      </c>
      <c r="M128" s="321">
        <v>2740</v>
      </c>
      <c r="N128" s="450">
        <v>0.81547619047619047</v>
      </c>
      <c r="O128" s="205">
        <v>55</v>
      </c>
      <c r="P128" s="515">
        <v>2576</v>
      </c>
      <c r="Q128" s="207">
        <v>5371</v>
      </c>
      <c r="R128" s="208">
        <v>1.5985119047619047</v>
      </c>
      <c r="S128" s="204" t="s">
        <v>518</v>
      </c>
      <c r="T128" s="204"/>
      <c r="U128" s="261">
        <v>3360</v>
      </c>
      <c r="V128" s="87"/>
      <c r="W128" s="86"/>
      <c r="X128" s="88"/>
      <c r="Y128" s="88"/>
      <c r="Z128" s="85"/>
      <c r="AA128" s="70"/>
      <c r="AB128" s="85"/>
      <c r="AC128" s="70"/>
      <c r="AF128" s="70"/>
      <c r="AG128" s="70"/>
      <c r="AH128" s="70"/>
      <c r="AI128" s="88"/>
      <c r="AJ128" s="85"/>
      <c r="AK128" s="85"/>
      <c r="AL128" s="89"/>
      <c r="AN128" s="86"/>
      <c r="AQ128" s="89"/>
      <c r="AS128" s="89"/>
      <c r="AT128" s="89"/>
      <c r="AU128" s="89"/>
    </row>
    <row r="129" spans="1:47" s="214" customFormat="1" ht="20.9" customHeight="1" x14ac:dyDescent="0.4">
      <c r="A129" s="178">
        <v>91.2</v>
      </c>
      <c r="B129" s="428"/>
      <c r="C129" s="179" t="s">
        <v>193</v>
      </c>
      <c r="D129" s="429" t="s">
        <v>199</v>
      </c>
      <c r="E129" s="394" t="s">
        <v>45</v>
      </c>
      <c r="F129" s="182" t="s">
        <v>190</v>
      </c>
      <c r="G129" s="182" t="s">
        <v>53</v>
      </c>
      <c r="H129" s="183">
        <v>0.76</v>
      </c>
      <c r="I129" s="506" t="s">
        <v>498</v>
      </c>
      <c r="J129" s="507">
        <v>21356</v>
      </c>
      <c r="K129" s="508">
        <v>1.0410999999999999</v>
      </c>
      <c r="L129" s="516">
        <v>0.09</v>
      </c>
      <c r="M129" s="322">
        <v>2001</v>
      </c>
      <c r="N129" s="450">
        <v>0.60820668693009117</v>
      </c>
      <c r="O129" s="185">
        <v>82</v>
      </c>
      <c r="P129" s="510">
        <v>995</v>
      </c>
      <c r="Q129" s="187">
        <v>3078</v>
      </c>
      <c r="R129" s="188">
        <v>0.93556231003039514</v>
      </c>
      <c r="S129" s="184" t="s">
        <v>517</v>
      </c>
      <c r="T129" s="184"/>
      <c r="U129" s="266">
        <v>3290</v>
      </c>
      <c r="V129" s="210"/>
      <c r="W129" s="209"/>
      <c r="X129" s="211"/>
      <c r="Y129" s="211"/>
      <c r="Z129" s="212"/>
      <c r="AA129" s="213"/>
      <c r="AB129" s="212"/>
      <c r="AC129" s="213"/>
      <c r="AF129" s="213"/>
      <c r="AG129" s="213"/>
      <c r="AH129" s="213"/>
      <c r="AI129" s="211"/>
      <c r="AJ129" s="212"/>
      <c r="AK129" s="212"/>
      <c r="AL129" s="215"/>
      <c r="AN129" s="209"/>
      <c r="AQ129" s="215"/>
      <c r="AS129" s="215"/>
      <c r="AT129" s="215"/>
      <c r="AU129" s="215"/>
    </row>
    <row r="130" spans="1:47" s="214" customFormat="1" ht="20.9" customHeight="1" x14ac:dyDescent="0.4">
      <c r="A130" s="218">
        <v>92.11</v>
      </c>
      <c r="B130" s="198">
        <v>43</v>
      </c>
      <c r="C130" s="198" t="s">
        <v>193</v>
      </c>
      <c r="D130" s="199" t="s">
        <v>391</v>
      </c>
      <c r="E130" s="219" t="s">
        <v>45</v>
      </c>
      <c r="F130" s="202" t="s">
        <v>185</v>
      </c>
      <c r="G130" s="202" t="s">
        <v>53</v>
      </c>
      <c r="H130" s="203">
        <v>0.96</v>
      </c>
      <c r="I130" s="511" t="s">
        <v>498</v>
      </c>
      <c r="J130" s="512">
        <v>20540.176800000001</v>
      </c>
      <c r="K130" s="513">
        <v>1.0387999999999999</v>
      </c>
      <c r="L130" s="517">
        <v>9.5000000000000001E-2</v>
      </c>
      <c r="M130" s="321">
        <v>2027</v>
      </c>
      <c r="N130" s="453">
        <v>1.5240601503759399</v>
      </c>
      <c r="O130" s="205">
        <v>79</v>
      </c>
      <c r="P130" s="515">
        <v>929</v>
      </c>
      <c r="Q130" s="207">
        <v>3035</v>
      </c>
      <c r="R130" s="208">
        <v>2.2819548872180451</v>
      </c>
      <c r="S130" s="204" t="s">
        <v>518</v>
      </c>
      <c r="T130" s="204"/>
      <c r="U130" s="261">
        <v>1330</v>
      </c>
      <c r="V130" s="210"/>
      <c r="W130" s="209"/>
      <c r="X130" s="211"/>
      <c r="Y130" s="211"/>
      <c r="Z130" s="212"/>
      <c r="AA130" s="213"/>
      <c r="AB130" s="212"/>
      <c r="AC130" s="213"/>
      <c r="AF130" s="213"/>
      <c r="AG130" s="213"/>
      <c r="AH130" s="213"/>
      <c r="AI130" s="211"/>
      <c r="AJ130" s="212"/>
      <c r="AK130" s="212"/>
      <c r="AL130" s="215"/>
      <c r="AN130" s="209"/>
    </row>
    <row r="131" spans="1:47" s="214" customFormat="1" ht="20.5" customHeight="1" x14ac:dyDescent="0.4">
      <c r="A131" s="224">
        <v>92.12</v>
      </c>
      <c r="B131" s="225"/>
      <c r="C131" s="225" t="s">
        <v>193</v>
      </c>
      <c r="D131" s="226" t="s">
        <v>392</v>
      </c>
      <c r="E131" s="219" t="s">
        <v>52</v>
      </c>
      <c r="F131" s="202" t="s">
        <v>185</v>
      </c>
      <c r="G131" s="202" t="s">
        <v>53</v>
      </c>
      <c r="H131" s="203">
        <v>3.39</v>
      </c>
      <c r="I131" s="511" t="s">
        <v>498</v>
      </c>
      <c r="J131" s="512">
        <v>22467.321066666664</v>
      </c>
      <c r="K131" s="513">
        <v>1.0541</v>
      </c>
      <c r="L131" s="517">
        <v>0.09</v>
      </c>
      <c r="M131" s="321">
        <v>2131</v>
      </c>
      <c r="N131" s="453">
        <v>1.6022556390977443</v>
      </c>
      <c r="O131" s="205">
        <v>115</v>
      </c>
      <c r="P131" s="515">
        <v>1076</v>
      </c>
      <c r="Q131" s="207">
        <v>3322</v>
      </c>
      <c r="R131" s="208">
        <v>2.4977443609022556</v>
      </c>
      <c r="S131" s="204" t="s">
        <v>518</v>
      </c>
      <c r="T131" s="204"/>
      <c r="U131" s="261">
        <v>1330</v>
      </c>
      <c r="V131" s="210"/>
      <c r="W131" s="209"/>
      <c r="X131" s="211"/>
      <c r="Y131" s="211"/>
      <c r="Z131" s="212"/>
      <c r="AA131" s="213"/>
      <c r="AB131" s="212"/>
      <c r="AC131" s="213"/>
      <c r="AF131" s="213"/>
      <c r="AG131" s="213"/>
      <c r="AH131" s="213"/>
      <c r="AI131" s="211"/>
      <c r="AJ131" s="212"/>
      <c r="AK131" s="212"/>
      <c r="AL131" s="215"/>
      <c r="AN131" s="209"/>
    </row>
    <row r="132" spans="1:47" s="194" customFormat="1" ht="20.9" customHeight="1" x14ac:dyDescent="0.4">
      <c r="A132" s="224">
        <v>92.2</v>
      </c>
      <c r="B132" s="225">
        <v>42</v>
      </c>
      <c r="C132" s="225" t="s">
        <v>193</v>
      </c>
      <c r="D132" s="226" t="s">
        <v>200</v>
      </c>
      <c r="E132" s="233" t="s">
        <v>52</v>
      </c>
      <c r="F132" s="234" t="s">
        <v>190</v>
      </c>
      <c r="G132" s="234" t="s">
        <v>53</v>
      </c>
      <c r="H132" s="229">
        <v>0.82</v>
      </c>
      <c r="I132" s="511" t="s">
        <v>475</v>
      </c>
      <c r="J132" s="512">
        <v>26500</v>
      </c>
      <c r="K132" s="513">
        <v>1.0421</v>
      </c>
      <c r="L132" s="517">
        <v>9.5000000000000001E-2</v>
      </c>
      <c r="M132" s="321">
        <v>2734</v>
      </c>
      <c r="N132" s="450">
        <v>0.83100303951367782</v>
      </c>
      <c r="O132" s="205">
        <v>115</v>
      </c>
      <c r="P132" s="515">
        <v>1188</v>
      </c>
      <c r="Q132" s="230">
        <v>4037</v>
      </c>
      <c r="R132" s="231">
        <v>1.2270516717325228</v>
      </c>
      <c r="S132" s="206" t="s">
        <v>518</v>
      </c>
      <c r="T132" s="206"/>
      <c r="U132" s="261">
        <v>3290</v>
      </c>
      <c r="V132" s="190"/>
      <c r="W132" s="189"/>
      <c r="X132" s="191"/>
      <c r="Y132" s="191"/>
      <c r="Z132" s="192"/>
      <c r="AA132" s="193"/>
      <c r="AB132" s="192"/>
      <c r="AC132" s="193"/>
      <c r="AF132" s="193"/>
      <c r="AG132" s="193"/>
      <c r="AH132" s="193"/>
      <c r="AI132" s="191"/>
      <c r="AJ132" s="192"/>
      <c r="AK132" s="192"/>
      <c r="AL132" s="195"/>
      <c r="AN132" s="189"/>
    </row>
    <row r="133" spans="1:47" s="214" customFormat="1" ht="20.9" customHeight="1" x14ac:dyDescent="0.4">
      <c r="A133" s="218">
        <v>93.1</v>
      </c>
      <c r="B133" s="198"/>
      <c r="C133" s="198" t="s">
        <v>193</v>
      </c>
      <c r="D133" s="199" t="s">
        <v>201</v>
      </c>
      <c r="E133" s="219" t="s">
        <v>45</v>
      </c>
      <c r="F133" s="202" t="s">
        <v>190</v>
      </c>
      <c r="G133" s="202" t="s">
        <v>53</v>
      </c>
      <c r="H133" s="203">
        <v>0.34</v>
      </c>
      <c r="I133" s="511" t="s">
        <v>498</v>
      </c>
      <c r="J133" s="512">
        <v>44815</v>
      </c>
      <c r="K133" s="513">
        <v>1.0297000000000001</v>
      </c>
      <c r="L133" s="517">
        <v>0.09</v>
      </c>
      <c r="M133" s="321">
        <v>4153</v>
      </c>
      <c r="N133" s="453">
        <v>1.2623100303951367</v>
      </c>
      <c r="O133" s="205">
        <v>123</v>
      </c>
      <c r="P133" s="515">
        <v>1786</v>
      </c>
      <c r="Q133" s="207">
        <v>6062</v>
      </c>
      <c r="R133" s="208">
        <v>1.8425531914893618</v>
      </c>
      <c r="S133" s="204" t="s">
        <v>518</v>
      </c>
      <c r="T133" s="204"/>
      <c r="U133" s="261">
        <v>3290</v>
      </c>
      <c r="V133" s="210"/>
      <c r="W133" s="209"/>
      <c r="X133" s="211"/>
      <c r="Y133" s="211"/>
      <c r="Z133" s="212"/>
      <c r="AA133" s="213"/>
      <c r="AB133" s="212"/>
      <c r="AC133" s="213"/>
      <c r="AF133" s="213"/>
      <c r="AG133" s="213"/>
      <c r="AH133" s="213"/>
      <c r="AI133" s="211"/>
      <c r="AJ133" s="212"/>
      <c r="AK133" s="212"/>
      <c r="AL133" s="215"/>
      <c r="AN133" s="209"/>
    </row>
    <row r="134" spans="1:47" s="194" customFormat="1" ht="20.9" customHeight="1" x14ac:dyDescent="0.4">
      <c r="A134" s="218">
        <v>93.2</v>
      </c>
      <c r="B134" s="198">
        <v>6</v>
      </c>
      <c r="C134" s="198" t="s">
        <v>193</v>
      </c>
      <c r="D134" s="199" t="s">
        <v>202</v>
      </c>
      <c r="E134" s="219" t="s">
        <v>45</v>
      </c>
      <c r="F134" s="202" t="s">
        <v>190</v>
      </c>
      <c r="G134" s="202" t="s">
        <v>53</v>
      </c>
      <c r="H134" s="203">
        <v>2</v>
      </c>
      <c r="I134" s="511" t="s">
        <v>475</v>
      </c>
      <c r="J134" s="512">
        <v>43000</v>
      </c>
      <c r="K134" s="513">
        <v>1.0283</v>
      </c>
      <c r="L134" s="517">
        <v>9.5000000000000001E-2</v>
      </c>
      <c r="M134" s="321">
        <v>4319</v>
      </c>
      <c r="N134" s="453">
        <v>1.3127659574468085</v>
      </c>
      <c r="O134" s="205">
        <v>122</v>
      </c>
      <c r="P134" s="515">
        <v>1457</v>
      </c>
      <c r="Q134" s="207">
        <v>5898</v>
      </c>
      <c r="R134" s="208">
        <v>1.7927051671732523</v>
      </c>
      <c r="S134" s="204" t="s">
        <v>518</v>
      </c>
      <c r="T134" s="204"/>
      <c r="U134" s="261">
        <v>3290</v>
      </c>
      <c r="V134" s="190"/>
      <c r="W134" s="189"/>
      <c r="X134" s="191"/>
      <c r="Y134" s="191"/>
      <c r="Z134" s="192"/>
      <c r="AA134" s="193"/>
      <c r="AB134" s="192"/>
      <c r="AC134" s="193"/>
      <c r="AF134" s="193"/>
      <c r="AG134" s="193"/>
      <c r="AH134" s="193"/>
      <c r="AI134" s="191"/>
      <c r="AJ134" s="192"/>
      <c r="AK134" s="192"/>
      <c r="AL134" s="195"/>
      <c r="AN134" s="189"/>
    </row>
    <row r="135" spans="1:47" s="194" customFormat="1" ht="20.9" customHeight="1" x14ac:dyDescent="0.4">
      <c r="A135" s="218">
        <v>94</v>
      </c>
      <c r="B135" s="198">
        <v>5051</v>
      </c>
      <c r="C135" s="198" t="s">
        <v>193</v>
      </c>
      <c r="D135" s="199" t="s">
        <v>203</v>
      </c>
      <c r="E135" s="200" t="s">
        <v>45</v>
      </c>
      <c r="F135" s="202" t="s">
        <v>190</v>
      </c>
      <c r="G135" s="202" t="s">
        <v>53</v>
      </c>
      <c r="H135" s="203">
        <v>0.77</v>
      </c>
      <c r="I135" s="511" t="s">
        <v>475</v>
      </c>
      <c r="J135" s="512">
        <v>26000</v>
      </c>
      <c r="K135" s="513">
        <v>1.0358000000000001</v>
      </c>
      <c r="L135" s="517">
        <v>0.09</v>
      </c>
      <c r="M135" s="321">
        <v>2511</v>
      </c>
      <c r="N135" s="450">
        <v>0.76322188449848027</v>
      </c>
      <c r="O135" s="205">
        <v>90</v>
      </c>
      <c r="P135" s="206">
        <v>714</v>
      </c>
      <c r="Q135" s="207">
        <v>3315</v>
      </c>
      <c r="R135" s="208">
        <v>1.0075987841945289</v>
      </c>
      <c r="S135" s="204" t="s">
        <v>518</v>
      </c>
      <c r="T135" s="204"/>
      <c r="U135" s="261">
        <v>3290</v>
      </c>
      <c r="V135" s="190"/>
      <c r="W135" s="189"/>
      <c r="X135" s="191"/>
      <c r="Y135" s="191"/>
      <c r="Z135" s="192"/>
      <c r="AA135" s="193"/>
      <c r="AB135" s="192"/>
      <c r="AC135" s="193"/>
      <c r="AF135" s="193"/>
      <c r="AG135" s="193"/>
      <c r="AH135" s="193"/>
      <c r="AI135" s="191"/>
      <c r="AJ135" s="192"/>
      <c r="AK135" s="192"/>
      <c r="AL135" s="195"/>
      <c r="AN135" s="189"/>
    </row>
    <row r="136" spans="1:47" s="21" customFormat="1" ht="20.9" customHeight="1" x14ac:dyDescent="0.4">
      <c r="A136" s="11">
        <v>95</v>
      </c>
      <c r="B136" s="12">
        <v>104</v>
      </c>
      <c r="C136" s="12" t="s">
        <v>193</v>
      </c>
      <c r="D136" s="13" t="s">
        <v>204</v>
      </c>
      <c r="E136" s="14" t="s">
        <v>45</v>
      </c>
      <c r="F136" s="10" t="s">
        <v>190</v>
      </c>
      <c r="G136" s="10" t="s">
        <v>53</v>
      </c>
      <c r="H136" s="15">
        <v>1.61</v>
      </c>
      <c r="I136" s="490" t="s">
        <v>475</v>
      </c>
      <c r="J136" s="485">
        <v>24000</v>
      </c>
      <c r="K136" s="477">
        <v>1.02</v>
      </c>
      <c r="L136" s="414">
        <v>0.09</v>
      </c>
      <c r="M136" s="320">
        <v>2247</v>
      </c>
      <c r="N136" s="450">
        <v>0.68297872340425536</v>
      </c>
      <c r="O136" s="133">
        <v>45</v>
      </c>
      <c r="P136" s="466">
        <v>635</v>
      </c>
      <c r="Q136" s="18">
        <v>2927</v>
      </c>
      <c r="R136" s="19">
        <v>0.88966565349544069</v>
      </c>
      <c r="S136" s="16" t="s">
        <v>516</v>
      </c>
      <c r="T136" s="16"/>
      <c r="U136" s="20">
        <v>3290</v>
      </c>
      <c r="V136" s="87"/>
      <c r="W136" s="86"/>
      <c r="X136" s="88"/>
      <c r="Y136" s="88"/>
      <c r="Z136" s="85"/>
      <c r="AA136" s="70"/>
      <c r="AB136" s="85"/>
      <c r="AC136" s="70"/>
      <c r="AF136" s="70"/>
      <c r="AG136" s="70"/>
      <c r="AH136" s="70"/>
      <c r="AI136" s="88"/>
      <c r="AJ136" s="85"/>
      <c r="AK136" s="85"/>
      <c r="AL136" s="89"/>
      <c r="AN136" s="86"/>
    </row>
    <row r="137" spans="1:47" s="21" customFormat="1" ht="20.9" customHeight="1" x14ac:dyDescent="0.4">
      <c r="A137" s="11">
        <v>96</v>
      </c>
      <c r="B137" s="12"/>
      <c r="C137" s="12" t="s">
        <v>193</v>
      </c>
      <c r="D137" s="13" t="s">
        <v>206</v>
      </c>
      <c r="E137" s="14" t="s">
        <v>45</v>
      </c>
      <c r="F137" s="10" t="s">
        <v>190</v>
      </c>
      <c r="G137" s="10" t="s">
        <v>53</v>
      </c>
      <c r="H137" s="15">
        <v>0.19</v>
      </c>
      <c r="I137" s="490" t="s">
        <v>498</v>
      </c>
      <c r="J137" s="485">
        <v>23100</v>
      </c>
      <c r="K137" s="477">
        <v>1.02</v>
      </c>
      <c r="L137" s="414">
        <v>9.0782143559257386E-2</v>
      </c>
      <c r="M137" s="320">
        <v>2139</v>
      </c>
      <c r="N137" s="450">
        <v>0.6581538461538462</v>
      </c>
      <c r="O137" s="133">
        <v>43</v>
      </c>
      <c r="P137" s="466">
        <v>450</v>
      </c>
      <c r="Q137" s="18">
        <v>2632</v>
      </c>
      <c r="R137" s="19">
        <v>0.80984615384615388</v>
      </c>
      <c r="S137" s="16" t="s">
        <v>516</v>
      </c>
      <c r="T137" s="16"/>
      <c r="U137" s="20">
        <v>3250</v>
      </c>
      <c r="V137" s="87"/>
      <c r="W137" s="86"/>
      <c r="X137" s="88"/>
      <c r="Y137" s="88"/>
      <c r="Z137" s="85"/>
      <c r="AA137" s="70"/>
      <c r="AB137" s="85"/>
      <c r="AC137" s="70"/>
      <c r="AF137" s="70"/>
      <c r="AG137" s="70"/>
      <c r="AH137" s="70"/>
      <c r="AI137" s="88"/>
      <c r="AJ137" s="85"/>
      <c r="AK137" s="85"/>
      <c r="AL137" s="89"/>
      <c r="AN137" s="86"/>
    </row>
    <row r="138" spans="1:47" s="21" customFormat="1" ht="20.9" customHeight="1" x14ac:dyDescent="0.4">
      <c r="A138" s="22">
        <v>97</v>
      </c>
      <c r="B138" s="23">
        <v>187</v>
      </c>
      <c r="C138" s="23" t="s">
        <v>193</v>
      </c>
      <c r="D138" s="24" t="s">
        <v>207</v>
      </c>
      <c r="E138" s="25" t="s">
        <v>45</v>
      </c>
      <c r="F138" s="26" t="s">
        <v>190</v>
      </c>
      <c r="G138" s="26" t="s">
        <v>53</v>
      </c>
      <c r="H138" s="27">
        <v>0.1</v>
      </c>
      <c r="I138" s="490" t="s">
        <v>475</v>
      </c>
      <c r="J138" s="485">
        <v>25500</v>
      </c>
      <c r="K138" s="477">
        <v>1.02</v>
      </c>
      <c r="L138" s="415">
        <v>0.09</v>
      </c>
      <c r="M138" s="320">
        <v>2388</v>
      </c>
      <c r="N138" s="450">
        <v>0.73476923076923073</v>
      </c>
      <c r="O138" s="133">
        <v>48</v>
      </c>
      <c r="P138" s="466">
        <v>418</v>
      </c>
      <c r="Q138" s="28">
        <v>2854</v>
      </c>
      <c r="R138" s="29">
        <v>0.87815384615384617</v>
      </c>
      <c r="S138" s="17" t="s">
        <v>516</v>
      </c>
      <c r="T138" s="17"/>
      <c r="U138" s="30">
        <v>3250</v>
      </c>
      <c r="V138" s="87"/>
      <c r="W138" s="86"/>
      <c r="X138" s="88"/>
      <c r="Y138" s="88"/>
      <c r="Z138" s="85"/>
      <c r="AA138" s="70"/>
      <c r="AB138" s="85"/>
      <c r="AC138" s="70"/>
      <c r="AF138" s="70"/>
      <c r="AG138" s="70"/>
      <c r="AH138" s="70"/>
      <c r="AI138" s="88"/>
      <c r="AJ138" s="85"/>
      <c r="AK138" s="85"/>
      <c r="AL138" s="89"/>
      <c r="AN138" s="86"/>
    </row>
    <row r="139" spans="1:47" s="21" customFormat="1" ht="20.9" customHeight="1" x14ac:dyDescent="0.4">
      <c r="A139" s="22">
        <v>99</v>
      </c>
      <c r="B139" s="23">
        <v>75</v>
      </c>
      <c r="C139" s="23" t="s">
        <v>208</v>
      </c>
      <c r="D139" s="24" t="s">
        <v>209</v>
      </c>
      <c r="E139" s="154" t="s">
        <v>66</v>
      </c>
      <c r="F139" s="149" t="s">
        <v>185</v>
      </c>
      <c r="G139" s="149" t="s">
        <v>46</v>
      </c>
      <c r="H139" s="27">
        <v>3.5</v>
      </c>
      <c r="I139" s="490" t="s">
        <v>475</v>
      </c>
      <c r="J139" s="487">
        <v>5000</v>
      </c>
      <c r="K139" s="477">
        <v>1.02</v>
      </c>
      <c r="L139" s="482">
        <v>9.5000000000000001E-2</v>
      </c>
      <c r="M139" s="320">
        <v>494</v>
      </c>
      <c r="N139" s="450">
        <v>0.6333333333333333</v>
      </c>
      <c r="O139" s="133">
        <v>10</v>
      </c>
      <c r="P139" s="466"/>
      <c r="Q139" s="28">
        <v>504</v>
      </c>
      <c r="R139" s="29">
        <v>0.64615384615384619</v>
      </c>
      <c r="S139" s="17" t="s">
        <v>516</v>
      </c>
      <c r="T139" s="17"/>
      <c r="U139" s="20">
        <v>780</v>
      </c>
      <c r="V139" s="87"/>
      <c r="W139" s="86"/>
      <c r="X139" s="88"/>
      <c r="Y139" s="88"/>
      <c r="Z139" s="85"/>
      <c r="AA139" s="70"/>
      <c r="AB139" s="85"/>
      <c r="AC139" s="70"/>
      <c r="AF139" s="70"/>
      <c r="AG139" s="70"/>
      <c r="AH139" s="70"/>
      <c r="AI139" s="88"/>
      <c r="AJ139" s="85"/>
      <c r="AK139" s="85"/>
      <c r="AL139" s="89"/>
      <c r="AN139" s="86"/>
    </row>
    <row r="140" spans="1:47" s="21" customFormat="1" ht="20.9" customHeight="1" x14ac:dyDescent="0.4">
      <c r="A140" s="11">
        <v>100</v>
      </c>
      <c r="B140" s="12"/>
      <c r="C140" s="12" t="s">
        <v>208</v>
      </c>
      <c r="D140" s="13" t="s">
        <v>210</v>
      </c>
      <c r="E140" s="156" t="s">
        <v>52</v>
      </c>
      <c r="F140" s="157" t="s">
        <v>185</v>
      </c>
      <c r="G140" s="157" t="s">
        <v>53</v>
      </c>
      <c r="H140" s="15">
        <v>5.05</v>
      </c>
      <c r="I140" s="490" t="s">
        <v>498</v>
      </c>
      <c r="J140" s="485">
        <v>5685</v>
      </c>
      <c r="K140" s="477">
        <v>1.02</v>
      </c>
      <c r="L140" s="414">
        <v>0.12031213541194163</v>
      </c>
      <c r="M140" s="320">
        <v>698</v>
      </c>
      <c r="N140" s="450">
        <v>0.52481203007518795</v>
      </c>
      <c r="O140" s="133">
        <v>14</v>
      </c>
      <c r="P140" s="17"/>
      <c r="Q140" s="18">
        <v>712</v>
      </c>
      <c r="R140" s="19">
        <v>0.53533834586466167</v>
      </c>
      <c r="S140" s="16" t="s">
        <v>516</v>
      </c>
      <c r="T140" s="16"/>
      <c r="U140" s="20">
        <v>1330</v>
      </c>
      <c r="V140" s="87"/>
      <c r="W140" s="86"/>
      <c r="X140" s="88"/>
      <c r="Y140" s="88"/>
      <c r="Z140" s="85"/>
      <c r="AA140" s="70"/>
      <c r="AB140" s="85"/>
      <c r="AC140" s="70"/>
      <c r="AF140" s="70"/>
      <c r="AG140" s="70"/>
      <c r="AH140" s="70"/>
      <c r="AI140" s="88"/>
      <c r="AJ140" s="85"/>
      <c r="AK140" s="85"/>
      <c r="AL140" s="89"/>
      <c r="AN140" s="86"/>
    </row>
    <row r="141" spans="1:47" s="21" customFormat="1" ht="20.9" customHeight="1" x14ac:dyDescent="0.4">
      <c r="A141" s="11">
        <v>101</v>
      </c>
      <c r="B141" s="12">
        <v>76</v>
      </c>
      <c r="C141" s="12" t="s">
        <v>208</v>
      </c>
      <c r="D141" s="13" t="s">
        <v>211</v>
      </c>
      <c r="E141" s="156" t="s">
        <v>52</v>
      </c>
      <c r="F141" s="157" t="s">
        <v>185</v>
      </c>
      <c r="G141" s="157" t="s">
        <v>53</v>
      </c>
      <c r="H141" s="15">
        <v>2.16</v>
      </c>
      <c r="I141" s="490" t="s">
        <v>475</v>
      </c>
      <c r="J141" s="487">
        <v>9400</v>
      </c>
      <c r="K141" s="477">
        <v>1.02</v>
      </c>
      <c r="L141" s="482">
        <v>0.09</v>
      </c>
      <c r="M141" s="320">
        <v>880</v>
      </c>
      <c r="N141" s="450">
        <v>0.66165413533834583</v>
      </c>
      <c r="O141" s="133">
        <v>18</v>
      </c>
      <c r="P141" s="466">
        <v>15</v>
      </c>
      <c r="Q141" s="18">
        <v>913</v>
      </c>
      <c r="R141" s="19">
        <v>0.68646616541353378</v>
      </c>
      <c r="S141" s="16" t="s">
        <v>516</v>
      </c>
      <c r="T141" s="16"/>
      <c r="U141" s="20">
        <v>1330</v>
      </c>
      <c r="V141" s="87"/>
      <c r="W141" s="86"/>
      <c r="X141" s="88"/>
      <c r="Y141" s="88"/>
      <c r="Z141" s="85"/>
      <c r="AA141" s="70"/>
      <c r="AB141" s="85"/>
      <c r="AC141" s="70"/>
      <c r="AF141" s="70"/>
      <c r="AG141" s="70"/>
      <c r="AH141" s="70"/>
      <c r="AI141" s="88"/>
      <c r="AJ141" s="85"/>
      <c r="AK141" s="85"/>
      <c r="AL141" s="89"/>
      <c r="AN141" s="86"/>
    </row>
    <row r="142" spans="1:47" s="21" customFormat="1" ht="20.9" customHeight="1" x14ac:dyDescent="0.4">
      <c r="A142" s="178">
        <v>102</v>
      </c>
      <c r="B142" s="179">
        <v>22</v>
      </c>
      <c r="C142" s="179" t="s">
        <v>208</v>
      </c>
      <c r="D142" s="180" t="s">
        <v>212</v>
      </c>
      <c r="E142" s="181" t="s">
        <v>52</v>
      </c>
      <c r="F142" s="395" t="s">
        <v>185</v>
      </c>
      <c r="G142" s="395" t="s">
        <v>53</v>
      </c>
      <c r="H142" s="183">
        <v>3.87</v>
      </c>
      <c r="I142" s="506" t="s">
        <v>475</v>
      </c>
      <c r="J142" s="523">
        <v>12500</v>
      </c>
      <c r="K142" s="508">
        <v>1.02</v>
      </c>
      <c r="L142" s="524">
        <v>9.5000000000000001E-2</v>
      </c>
      <c r="M142" s="322">
        <v>1235</v>
      </c>
      <c r="N142" s="452">
        <v>0.9285714285714286</v>
      </c>
      <c r="O142" s="185">
        <v>25</v>
      </c>
      <c r="P142" s="510">
        <v>47</v>
      </c>
      <c r="Q142" s="187">
        <v>1307</v>
      </c>
      <c r="R142" s="188">
        <v>0.9827067669172932</v>
      </c>
      <c r="S142" s="184" t="s">
        <v>517</v>
      </c>
      <c r="T142" s="184"/>
      <c r="U142" s="266">
        <v>1330</v>
      </c>
      <c r="V142" s="87"/>
      <c r="W142" s="86"/>
      <c r="X142" s="88"/>
      <c r="Y142" s="88"/>
      <c r="Z142" s="85"/>
      <c r="AA142" s="70"/>
      <c r="AB142" s="85"/>
      <c r="AC142" s="70"/>
      <c r="AF142" s="70"/>
      <c r="AG142" s="70"/>
      <c r="AH142" s="70"/>
      <c r="AI142" s="88"/>
      <c r="AJ142" s="85"/>
      <c r="AK142" s="85"/>
      <c r="AL142" s="89"/>
      <c r="AN142" s="86"/>
    </row>
    <row r="143" spans="1:47" s="21" customFormat="1" ht="20.9" customHeight="1" x14ac:dyDescent="0.4">
      <c r="A143" s="11">
        <v>103</v>
      </c>
      <c r="B143" s="12">
        <v>178</v>
      </c>
      <c r="C143" s="12" t="s">
        <v>213</v>
      </c>
      <c r="D143" s="13" t="s">
        <v>480</v>
      </c>
      <c r="E143" s="154" t="s">
        <v>60</v>
      </c>
      <c r="F143" s="157" t="s">
        <v>190</v>
      </c>
      <c r="G143" s="157" t="s">
        <v>214</v>
      </c>
      <c r="H143" s="15">
        <v>0.53</v>
      </c>
      <c r="I143" s="490" t="s">
        <v>475</v>
      </c>
      <c r="J143" s="487">
        <v>18000</v>
      </c>
      <c r="K143" s="477">
        <v>1.02</v>
      </c>
      <c r="L143" s="482">
        <v>9.5000000000000001E-2</v>
      </c>
      <c r="M143" s="320">
        <v>1779</v>
      </c>
      <c r="N143" s="450">
        <v>0.58519736842105263</v>
      </c>
      <c r="O143" s="133">
        <v>36</v>
      </c>
      <c r="P143" s="466">
        <v>20</v>
      </c>
      <c r="Q143" s="18">
        <v>1835</v>
      </c>
      <c r="R143" s="19">
        <v>0.60361842105263153</v>
      </c>
      <c r="S143" s="16" t="s">
        <v>516</v>
      </c>
      <c r="T143" s="16"/>
      <c r="U143" s="30">
        <v>3040</v>
      </c>
      <c r="V143" s="87"/>
      <c r="W143" s="86"/>
      <c r="X143" s="88"/>
      <c r="Y143" s="88"/>
      <c r="Z143" s="85"/>
      <c r="AA143" s="70"/>
      <c r="AB143" s="85"/>
      <c r="AC143" s="70"/>
      <c r="AF143" s="70"/>
      <c r="AG143" s="70"/>
      <c r="AH143" s="70"/>
      <c r="AI143" s="88"/>
      <c r="AJ143" s="85"/>
      <c r="AK143" s="85"/>
      <c r="AL143" s="89"/>
      <c r="AN143" s="86"/>
    </row>
    <row r="144" spans="1:47" s="21" customFormat="1" ht="20.9" customHeight="1" x14ac:dyDescent="0.4">
      <c r="A144" s="22">
        <v>104</v>
      </c>
      <c r="B144" s="23">
        <v>279</v>
      </c>
      <c r="C144" s="23" t="s">
        <v>213</v>
      </c>
      <c r="D144" s="24" t="s">
        <v>481</v>
      </c>
      <c r="E144" s="154" t="s">
        <v>66</v>
      </c>
      <c r="F144" s="149" t="s">
        <v>190</v>
      </c>
      <c r="G144" s="149" t="s">
        <v>214</v>
      </c>
      <c r="H144" s="27">
        <v>1.31</v>
      </c>
      <c r="I144" s="490" t="s">
        <v>475</v>
      </c>
      <c r="J144" s="487">
        <v>22000</v>
      </c>
      <c r="K144" s="477">
        <v>1.02</v>
      </c>
      <c r="L144" s="482">
        <v>9.5000000000000001E-2</v>
      </c>
      <c r="M144" s="320">
        <v>2174</v>
      </c>
      <c r="N144" s="450">
        <v>0.71513157894736845</v>
      </c>
      <c r="O144" s="133">
        <v>43</v>
      </c>
      <c r="P144" s="466">
        <v>17</v>
      </c>
      <c r="Q144" s="28">
        <v>2234</v>
      </c>
      <c r="R144" s="29">
        <v>0.73486842105263162</v>
      </c>
      <c r="S144" s="17" t="s">
        <v>516</v>
      </c>
      <c r="T144" s="17"/>
      <c r="U144" s="30">
        <v>3040</v>
      </c>
      <c r="V144" s="87"/>
      <c r="W144" s="86"/>
      <c r="X144" s="88"/>
      <c r="Y144" s="88"/>
      <c r="Z144" s="85"/>
      <c r="AA144" s="70"/>
      <c r="AB144" s="85"/>
      <c r="AC144" s="70"/>
      <c r="AF144" s="70"/>
      <c r="AG144" s="70"/>
      <c r="AH144" s="70"/>
      <c r="AI144" s="88"/>
      <c r="AJ144" s="85"/>
      <c r="AK144" s="85"/>
      <c r="AL144" s="89"/>
      <c r="AN144" s="86"/>
    </row>
    <row r="145" spans="1:40" s="21" customFormat="1" ht="20.9" customHeight="1" x14ac:dyDescent="0.4">
      <c r="A145" s="11">
        <v>105</v>
      </c>
      <c r="B145" s="12">
        <v>231</v>
      </c>
      <c r="C145" s="12" t="s">
        <v>213</v>
      </c>
      <c r="D145" s="13" t="s">
        <v>215</v>
      </c>
      <c r="E145" s="154" t="s">
        <v>66</v>
      </c>
      <c r="F145" s="157" t="s">
        <v>190</v>
      </c>
      <c r="G145" s="157" t="s">
        <v>214</v>
      </c>
      <c r="H145" s="15">
        <v>1.29</v>
      </c>
      <c r="I145" s="490" t="s">
        <v>475</v>
      </c>
      <c r="J145" s="487">
        <v>17900</v>
      </c>
      <c r="K145" s="477">
        <v>1.02</v>
      </c>
      <c r="L145" s="482">
        <v>9.5000000000000001E-2</v>
      </c>
      <c r="M145" s="320">
        <v>1769</v>
      </c>
      <c r="N145" s="450">
        <v>0.58190789473684212</v>
      </c>
      <c r="O145" s="133">
        <v>35</v>
      </c>
      <c r="P145" s="466">
        <v>41</v>
      </c>
      <c r="Q145" s="18">
        <v>1845</v>
      </c>
      <c r="R145" s="19">
        <v>0.60690789473684215</v>
      </c>
      <c r="S145" s="16" t="s">
        <v>516</v>
      </c>
      <c r="T145" s="16"/>
      <c r="U145" s="30">
        <v>3040</v>
      </c>
      <c r="V145" s="87"/>
      <c r="W145" s="86"/>
      <c r="X145" s="88"/>
      <c r="Y145" s="88"/>
      <c r="Z145" s="85"/>
      <c r="AA145" s="70"/>
      <c r="AB145" s="85"/>
      <c r="AC145" s="70"/>
      <c r="AF145" s="70"/>
      <c r="AG145" s="70"/>
      <c r="AH145" s="70"/>
      <c r="AI145" s="88"/>
      <c r="AJ145" s="85"/>
      <c r="AK145" s="85"/>
      <c r="AL145" s="89"/>
      <c r="AN145" s="86"/>
    </row>
    <row r="146" spans="1:40" s="21" customFormat="1" ht="20.9" customHeight="1" x14ac:dyDescent="0.4">
      <c r="A146" s="11">
        <v>106</v>
      </c>
      <c r="B146" s="13">
        <v>58</v>
      </c>
      <c r="C146" s="12" t="s">
        <v>213</v>
      </c>
      <c r="D146" s="13" t="s">
        <v>72</v>
      </c>
      <c r="E146" s="154" t="s">
        <v>60</v>
      </c>
      <c r="F146" s="157" t="s">
        <v>190</v>
      </c>
      <c r="G146" s="157" t="s">
        <v>214</v>
      </c>
      <c r="H146" s="15">
        <v>4.49</v>
      </c>
      <c r="I146" s="490" t="s">
        <v>475</v>
      </c>
      <c r="J146" s="487">
        <v>15800</v>
      </c>
      <c r="K146" s="477">
        <v>1.02</v>
      </c>
      <c r="L146" s="482">
        <v>9.5000000000000001E-2</v>
      </c>
      <c r="M146" s="320">
        <v>1562</v>
      </c>
      <c r="N146" s="450">
        <v>0.51381578947368423</v>
      </c>
      <c r="O146" s="133">
        <v>31</v>
      </c>
      <c r="P146" s="17"/>
      <c r="Q146" s="18">
        <v>1593</v>
      </c>
      <c r="R146" s="19">
        <v>0.52401315789473679</v>
      </c>
      <c r="S146" s="16" t="s">
        <v>516</v>
      </c>
      <c r="T146" s="16"/>
      <c r="U146" s="30">
        <v>3040</v>
      </c>
      <c r="V146" s="87"/>
      <c r="W146" s="86"/>
      <c r="X146" s="88"/>
      <c r="Y146" s="88"/>
      <c r="Z146" s="85"/>
      <c r="AA146" s="70"/>
      <c r="AB146" s="85"/>
      <c r="AC146" s="70"/>
      <c r="AF146" s="70"/>
      <c r="AG146" s="70"/>
      <c r="AH146" s="70"/>
      <c r="AI146" s="88"/>
      <c r="AJ146" s="85"/>
      <c r="AK146" s="85"/>
      <c r="AL146" s="89"/>
      <c r="AN146" s="86"/>
    </row>
    <row r="147" spans="1:40" s="21" customFormat="1" ht="20.9" customHeight="1" x14ac:dyDescent="0.4">
      <c r="A147" s="22">
        <v>107.1</v>
      </c>
      <c r="B147" s="24">
        <v>108</v>
      </c>
      <c r="C147" s="23" t="s">
        <v>213</v>
      </c>
      <c r="D147" s="24" t="s">
        <v>216</v>
      </c>
      <c r="E147" s="154" t="s">
        <v>52</v>
      </c>
      <c r="F147" s="149" t="s">
        <v>190</v>
      </c>
      <c r="G147" s="149" t="s">
        <v>46</v>
      </c>
      <c r="H147" s="27">
        <v>2.48</v>
      </c>
      <c r="I147" s="490" t="s">
        <v>475</v>
      </c>
      <c r="J147" s="487">
        <v>17600</v>
      </c>
      <c r="K147" s="477">
        <v>1.02</v>
      </c>
      <c r="L147" s="482">
        <v>9.5000000000000001E-2</v>
      </c>
      <c r="M147" s="320">
        <v>1740</v>
      </c>
      <c r="N147" s="450">
        <v>0.4</v>
      </c>
      <c r="O147" s="133">
        <v>35</v>
      </c>
      <c r="P147" s="466">
        <v>49</v>
      </c>
      <c r="Q147" s="28">
        <v>1824</v>
      </c>
      <c r="R147" s="29">
        <v>0.41931034482758622</v>
      </c>
      <c r="S147" s="17" t="s">
        <v>516</v>
      </c>
      <c r="T147" s="17"/>
      <c r="U147" s="30">
        <v>4350</v>
      </c>
      <c r="V147" s="87"/>
      <c r="W147" s="86"/>
      <c r="X147" s="88"/>
      <c r="Y147" s="88"/>
      <c r="Z147" s="85"/>
      <c r="AA147" s="70"/>
      <c r="AB147" s="85"/>
      <c r="AC147" s="70"/>
      <c r="AF147" s="70"/>
      <c r="AG147" s="70"/>
      <c r="AH147" s="70"/>
      <c r="AI147" s="88"/>
      <c r="AJ147" s="85"/>
      <c r="AK147" s="85"/>
      <c r="AL147" s="89"/>
      <c r="AN147" s="86"/>
    </row>
    <row r="148" spans="1:40" s="21" customFormat="1" ht="20.9" customHeight="1" x14ac:dyDescent="0.4">
      <c r="A148" s="22">
        <v>107.2</v>
      </c>
      <c r="B148" s="24"/>
      <c r="C148" s="23" t="s">
        <v>213</v>
      </c>
      <c r="D148" s="24" t="s">
        <v>217</v>
      </c>
      <c r="E148" s="154" t="s">
        <v>52</v>
      </c>
      <c r="F148" s="149" t="s">
        <v>190</v>
      </c>
      <c r="G148" s="149" t="s">
        <v>46</v>
      </c>
      <c r="H148" s="27">
        <v>1.07</v>
      </c>
      <c r="I148" s="490" t="s">
        <v>498</v>
      </c>
      <c r="J148" s="485">
        <v>22828.404999999999</v>
      </c>
      <c r="K148" s="477">
        <v>1.0294000000000001</v>
      </c>
      <c r="L148" s="415">
        <v>0.09</v>
      </c>
      <c r="M148" s="320">
        <v>2115</v>
      </c>
      <c r="N148" s="450">
        <v>0.48620689655172411</v>
      </c>
      <c r="O148" s="133">
        <v>62</v>
      </c>
      <c r="P148" s="466">
        <v>99</v>
      </c>
      <c r="Q148" s="28">
        <v>2276</v>
      </c>
      <c r="R148" s="29">
        <v>0.52321839080459775</v>
      </c>
      <c r="S148" s="17" t="s">
        <v>516</v>
      </c>
      <c r="T148" s="17"/>
      <c r="U148" s="30">
        <v>4350</v>
      </c>
      <c r="V148" s="87"/>
      <c r="W148" s="86"/>
      <c r="X148" s="88"/>
      <c r="Y148" s="88"/>
      <c r="Z148" s="85"/>
      <c r="AA148" s="70"/>
      <c r="AB148" s="85"/>
      <c r="AC148" s="70"/>
      <c r="AF148" s="70"/>
      <c r="AG148" s="70"/>
      <c r="AH148" s="70"/>
      <c r="AI148" s="88"/>
      <c r="AJ148" s="85"/>
      <c r="AK148" s="85"/>
      <c r="AL148" s="89"/>
      <c r="AN148" s="86"/>
    </row>
    <row r="149" spans="1:40" s="214" customFormat="1" ht="20.9" customHeight="1" x14ac:dyDescent="0.4">
      <c r="A149" s="22">
        <v>107.3</v>
      </c>
      <c r="B149" s="24"/>
      <c r="C149" s="23" t="s">
        <v>213</v>
      </c>
      <c r="D149" s="24" t="s">
        <v>218</v>
      </c>
      <c r="E149" s="154" t="s">
        <v>52</v>
      </c>
      <c r="F149" s="149" t="s">
        <v>190</v>
      </c>
      <c r="G149" s="149" t="s">
        <v>46</v>
      </c>
      <c r="H149" s="27">
        <v>0.59</v>
      </c>
      <c r="I149" s="490" t="s">
        <v>498</v>
      </c>
      <c r="J149" s="485">
        <v>27357</v>
      </c>
      <c r="K149" s="477">
        <v>1.0255000000000001</v>
      </c>
      <c r="L149" s="415">
        <v>0.09</v>
      </c>
      <c r="M149" s="320">
        <v>2525</v>
      </c>
      <c r="N149" s="450">
        <v>0.58045977011494254</v>
      </c>
      <c r="O149" s="133">
        <v>64</v>
      </c>
      <c r="P149" s="466">
        <v>883</v>
      </c>
      <c r="Q149" s="28">
        <v>3472</v>
      </c>
      <c r="R149" s="29">
        <v>0.79816091954022994</v>
      </c>
      <c r="S149" s="17" t="s">
        <v>516</v>
      </c>
      <c r="T149" s="17"/>
      <c r="U149" s="30">
        <v>4350</v>
      </c>
      <c r="V149" s="210"/>
      <c r="W149" s="209"/>
      <c r="X149" s="211"/>
      <c r="Y149" s="211"/>
      <c r="Z149" s="212"/>
      <c r="AA149" s="213"/>
      <c r="AB149" s="212"/>
      <c r="AC149" s="213"/>
      <c r="AF149" s="213"/>
      <c r="AG149" s="213"/>
      <c r="AH149" s="213"/>
      <c r="AI149" s="211"/>
      <c r="AJ149" s="212"/>
      <c r="AK149" s="212"/>
      <c r="AL149" s="215"/>
      <c r="AN149" s="209"/>
    </row>
    <row r="150" spans="1:40" s="194" customFormat="1" ht="20.9" customHeight="1" x14ac:dyDescent="0.4">
      <c r="A150" s="178">
        <v>108</v>
      </c>
      <c r="B150" s="180">
        <v>271</v>
      </c>
      <c r="C150" s="179" t="s">
        <v>213</v>
      </c>
      <c r="D150" s="180" t="s">
        <v>219</v>
      </c>
      <c r="E150" s="181" t="s">
        <v>45</v>
      </c>
      <c r="F150" s="395" t="s">
        <v>190</v>
      </c>
      <c r="G150" s="395" t="s">
        <v>46</v>
      </c>
      <c r="H150" s="557">
        <v>1.77</v>
      </c>
      <c r="I150" s="506" t="s">
        <v>498</v>
      </c>
      <c r="J150" s="507">
        <v>36149</v>
      </c>
      <c r="K150" s="508">
        <v>1.0408999999999999</v>
      </c>
      <c r="L150" s="516">
        <v>9.0999999999999998E-2</v>
      </c>
      <c r="M150" s="322">
        <v>3424</v>
      </c>
      <c r="N150" s="450">
        <v>0.78712643678160921</v>
      </c>
      <c r="O150" s="185">
        <v>140</v>
      </c>
      <c r="P150" s="186">
        <v>637</v>
      </c>
      <c r="Q150" s="187">
        <v>4201</v>
      </c>
      <c r="R150" s="188">
        <v>0.96574712643678162</v>
      </c>
      <c r="S150" s="184" t="s">
        <v>517</v>
      </c>
      <c r="T150" s="184"/>
      <c r="U150" s="266">
        <v>4350</v>
      </c>
      <c r="V150" s="190"/>
      <c r="W150" s="189"/>
      <c r="X150" s="191"/>
      <c r="Y150" s="191"/>
      <c r="Z150" s="192"/>
      <c r="AA150" s="193"/>
      <c r="AB150" s="192"/>
      <c r="AC150" s="193"/>
      <c r="AF150" s="193"/>
      <c r="AG150" s="193"/>
      <c r="AH150" s="193"/>
      <c r="AI150" s="191"/>
      <c r="AJ150" s="192"/>
      <c r="AK150" s="192"/>
      <c r="AL150" s="195"/>
      <c r="AN150" s="189"/>
    </row>
    <row r="151" spans="1:40" s="21" customFormat="1" ht="20.25" customHeight="1" x14ac:dyDescent="0.4">
      <c r="A151" s="218">
        <v>109</v>
      </c>
      <c r="B151" s="199"/>
      <c r="C151" s="198" t="s">
        <v>213</v>
      </c>
      <c r="D151" s="199" t="s">
        <v>220</v>
      </c>
      <c r="E151" s="200" t="s">
        <v>45</v>
      </c>
      <c r="F151" s="201" t="s">
        <v>190</v>
      </c>
      <c r="G151" s="201" t="s">
        <v>53</v>
      </c>
      <c r="H151" s="247">
        <v>1.63</v>
      </c>
      <c r="I151" s="511" t="s">
        <v>498</v>
      </c>
      <c r="J151" s="512">
        <v>37535</v>
      </c>
      <c r="K151" s="513">
        <v>1.0301</v>
      </c>
      <c r="L151" s="514">
        <v>9.5000000000000001E-2</v>
      </c>
      <c r="M151" s="321">
        <v>3673</v>
      </c>
      <c r="N151" s="453">
        <v>1.0931547619047619</v>
      </c>
      <c r="O151" s="205">
        <v>111</v>
      </c>
      <c r="P151" s="206">
        <v>580</v>
      </c>
      <c r="Q151" s="207">
        <v>4364</v>
      </c>
      <c r="R151" s="208">
        <v>1.2988095238095239</v>
      </c>
      <c r="S151" s="204" t="s">
        <v>518</v>
      </c>
      <c r="T151" s="204"/>
      <c r="U151" s="261">
        <v>3360</v>
      </c>
      <c r="V151" s="87"/>
      <c r="W151" s="86"/>
      <c r="X151" s="88"/>
      <c r="Y151" s="88"/>
      <c r="Z151" s="85"/>
      <c r="AA151" s="70"/>
      <c r="AB151" s="85"/>
      <c r="AC151" s="70"/>
      <c r="AF151" s="70"/>
      <c r="AG151" s="70"/>
      <c r="AH151" s="70"/>
      <c r="AI151" s="88"/>
      <c r="AJ151" s="85"/>
      <c r="AK151" s="85"/>
      <c r="AL151" s="89"/>
      <c r="AN151" s="86"/>
    </row>
    <row r="152" spans="1:40" s="214" customFormat="1" ht="20.9" customHeight="1" x14ac:dyDescent="0.4">
      <c r="A152" s="224">
        <v>110</v>
      </c>
      <c r="B152" s="199">
        <v>5052</v>
      </c>
      <c r="C152" s="225" t="s">
        <v>213</v>
      </c>
      <c r="D152" s="226" t="s">
        <v>221</v>
      </c>
      <c r="E152" s="227" t="s">
        <v>45</v>
      </c>
      <c r="F152" s="228" t="s">
        <v>190</v>
      </c>
      <c r="G152" s="228" t="s">
        <v>53</v>
      </c>
      <c r="H152" s="235">
        <v>0.39</v>
      </c>
      <c r="I152" s="511" t="s">
        <v>475</v>
      </c>
      <c r="J152" s="512">
        <v>36500</v>
      </c>
      <c r="K152" s="513">
        <v>1.02</v>
      </c>
      <c r="L152" s="517">
        <v>0.09</v>
      </c>
      <c r="M152" s="321">
        <v>3418</v>
      </c>
      <c r="N152" s="453">
        <v>1.0389057750759878</v>
      </c>
      <c r="O152" s="205">
        <v>68</v>
      </c>
      <c r="P152" s="515">
        <v>667</v>
      </c>
      <c r="Q152" s="230">
        <v>4153</v>
      </c>
      <c r="R152" s="231">
        <v>1.2623100303951367</v>
      </c>
      <c r="S152" s="206" t="s">
        <v>518</v>
      </c>
      <c r="T152" s="206"/>
      <c r="U152" s="263">
        <v>3290</v>
      </c>
      <c r="V152" s="210"/>
      <c r="W152" s="209"/>
      <c r="X152" s="211"/>
      <c r="Y152" s="211"/>
      <c r="Z152" s="212"/>
      <c r="AA152" s="213"/>
      <c r="AB152" s="212"/>
      <c r="AC152" s="213"/>
      <c r="AF152" s="213"/>
      <c r="AG152" s="213"/>
      <c r="AH152" s="213"/>
      <c r="AI152" s="211"/>
      <c r="AJ152" s="212"/>
      <c r="AK152" s="212"/>
      <c r="AL152" s="215"/>
      <c r="AN152" s="209"/>
    </row>
    <row r="153" spans="1:40" s="21" customFormat="1" ht="20.9" customHeight="1" x14ac:dyDescent="0.4">
      <c r="A153" s="11">
        <v>111</v>
      </c>
      <c r="B153" s="13">
        <v>237</v>
      </c>
      <c r="C153" s="12" t="s">
        <v>213</v>
      </c>
      <c r="D153" s="13" t="s">
        <v>222</v>
      </c>
      <c r="E153" s="156" t="s">
        <v>45</v>
      </c>
      <c r="F153" s="157" t="s">
        <v>190</v>
      </c>
      <c r="G153" s="157" t="s">
        <v>53</v>
      </c>
      <c r="H153" s="31">
        <v>1.1399999999999999</v>
      </c>
      <c r="I153" s="490" t="s">
        <v>498</v>
      </c>
      <c r="J153" s="485">
        <v>16866</v>
      </c>
      <c r="K153" s="477">
        <v>1.02</v>
      </c>
      <c r="L153" s="415">
        <v>0.09</v>
      </c>
      <c r="M153" s="320">
        <v>1548</v>
      </c>
      <c r="N153" s="450">
        <v>0.47051671732522798</v>
      </c>
      <c r="O153" s="133">
        <v>31</v>
      </c>
      <c r="P153" s="466">
        <v>212</v>
      </c>
      <c r="Q153" s="18">
        <v>1791</v>
      </c>
      <c r="R153" s="19">
        <v>0.54437689969604863</v>
      </c>
      <c r="S153" s="16" t="s">
        <v>516</v>
      </c>
      <c r="T153" s="16"/>
      <c r="U153" s="30">
        <v>3290</v>
      </c>
      <c r="V153" s="87"/>
      <c r="W153" s="86"/>
      <c r="X153" s="88"/>
      <c r="Y153" s="88"/>
      <c r="Z153" s="85"/>
      <c r="AA153" s="70"/>
      <c r="AB153" s="85"/>
      <c r="AC153" s="70"/>
      <c r="AF153" s="70"/>
      <c r="AG153" s="70"/>
      <c r="AH153" s="70"/>
      <c r="AI153" s="88"/>
      <c r="AJ153" s="85"/>
      <c r="AK153" s="85"/>
      <c r="AL153" s="89"/>
      <c r="AN153" s="86"/>
    </row>
    <row r="154" spans="1:40" s="21" customFormat="1" ht="20.9" customHeight="1" x14ac:dyDescent="0.4">
      <c r="A154" s="22">
        <v>112.1</v>
      </c>
      <c r="B154" s="24"/>
      <c r="C154" s="23" t="s">
        <v>223</v>
      </c>
      <c r="D154" s="24" t="s">
        <v>482</v>
      </c>
      <c r="E154" s="156" t="s">
        <v>45</v>
      </c>
      <c r="F154" s="157" t="s">
        <v>185</v>
      </c>
      <c r="G154" s="157" t="s">
        <v>53</v>
      </c>
      <c r="H154" s="32">
        <v>1.04</v>
      </c>
      <c r="I154" s="490" t="s">
        <v>498</v>
      </c>
      <c r="J154" s="488">
        <v>13869</v>
      </c>
      <c r="K154" s="477">
        <v>1.05</v>
      </c>
      <c r="L154" s="415">
        <v>0.09</v>
      </c>
      <c r="M154" s="320">
        <v>1311</v>
      </c>
      <c r="N154" s="450">
        <v>0.67230769230769227</v>
      </c>
      <c r="O154" s="133">
        <v>66</v>
      </c>
      <c r="P154" s="17"/>
      <c r="Q154" s="18">
        <v>1377</v>
      </c>
      <c r="R154" s="19">
        <v>0.70615384615384613</v>
      </c>
      <c r="S154" s="16" t="s">
        <v>516</v>
      </c>
      <c r="T154" s="16"/>
      <c r="U154" s="20">
        <v>1950</v>
      </c>
      <c r="V154" s="87"/>
      <c r="W154" s="86"/>
      <c r="X154" s="88"/>
      <c r="Y154" s="88"/>
      <c r="Z154" s="85"/>
      <c r="AA154" s="70"/>
      <c r="AB154" s="85"/>
      <c r="AC154" s="70"/>
      <c r="AF154" s="70"/>
      <c r="AG154" s="70"/>
      <c r="AH154" s="70"/>
      <c r="AI154" s="88"/>
      <c r="AJ154" s="85"/>
      <c r="AK154" s="85"/>
      <c r="AL154" s="89"/>
      <c r="AN154" s="86"/>
    </row>
    <row r="155" spans="1:40" s="194" customFormat="1" ht="20.9" customHeight="1" x14ac:dyDescent="0.4">
      <c r="A155" s="218">
        <v>112.2</v>
      </c>
      <c r="B155" s="199">
        <v>298</v>
      </c>
      <c r="C155" s="198" t="s">
        <v>223</v>
      </c>
      <c r="D155" s="199" t="s">
        <v>141</v>
      </c>
      <c r="E155" s="200" t="s">
        <v>45</v>
      </c>
      <c r="F155" s="201" t="s">
        <v>190</v>
      </c>
      <c r="G155" s="201" t="s">
        <v>53</v>
      </c>
      <c r="H155" s="247">
        <v>0.8</v>
      </c>
      <c r="I155" s="511" t="s">
        <v>498</v>
      </c>
      <c r="J155" s="525">
        <v>34869</v>
      </c>
      <c r="K155" s="513">
        <v>1.02</v>
      </c>
      <c r="L155" s="517">
        <v>0.09</v>
      </c>
      <c r="M155" s="321">
        <v>3201</v>
      </c>
      <c r="N155" s="452">
        <v>0.97294832826747724</v>
      </c>
      <c r="O155" s="205">
        <v>64</v>
      </c>
      <c r="P155" s="206">
        <v>159</v>
      </c>
      <c r="Q155" s="207">
        <v>3424</v>
      </c>
      <c r="R155" s="208">
        <v>1.0407294832826748</v>
      </c>
      <c r="S155" s="204" t="s">
        <v>518</v>
      </c>
      <c r="T155" s="204"/>
      <c r="U155" s="261">
        <v>3290</v>
      </c>
      <c r="V155" s="190"/>
      <c r="W155" s="189"/>
      <c r="X155" s="191"/>
      <c r="Y155" s="191"/>
      <c r="Z155" s="192"/>
      <c r="AA155" s="193"/>
      <c r="AB155" s="192"/>
      <c r="AC155" s="193"/>
      <c r="AF155" s="193"/>
      <c r="AG155" s="193"/>
      <c r="AH155" s="193"/>
      <c r="AI155" s="191"/>
      <c r="AJ155" s="192"/>
      <c r="AK155" s="192"/>
      <c r="AL155" s="195"/>
      <c r="AN155" s="189"/>
    </row>
    <row r="156" spans="1:40" s="194" customFormat="1" ht="20.9" customHeight="1" x14ac:dyDescent="0.4">
      <c r="A156" s="22">
        <v>113</v>
      </c>
      <c r="B156" s="24">
        <v>299</v>
      </c>
      <c r="C156" s="23" t="s">
        <v>223</v>
      </c>
      <c r="D156" s="24" t="s">
        <v>224</v>
      </c>
      <c r="E156" s="154" t="s">
        <v>45</v>
      </c>
      <c r="F156" s="149" t="s">
        <v>190</v>
      </c>
      <c r="G156" s="149" t="s">
        <v>53</v>
      </c>
      <c r="H156" s="32">
        <v>0.2</v>
      </c>
      <c r="I156" s="490" t="s">
        <v>498</v>
      </c>
      <c r="J156" s="488">
        <v>30150.608400000001</v>
      </c>
      <c r="K156" s="477">
        <v>1.02</v>
      </c>
      <c r="L156" s="414">
        <v>9.0066352712968811E-2</v>
      </c>
      <c r="M156" s="320">
        <v>2770</v>
      </c>
      <c r="N156" s="450">
        <v>0.84194528875379937</v>
      </c>
      <c r="O156" s="133">
        <v>55</v>
      </c>
      <c r="P156" s="466">
        <v>97</v>
      </c>
      <c r="Q156" s="28">
        <v>2922</v>
      </c>
      <c r="R156" s="29">
        <v>0.88814589665653498</v>
      </c>
      <c r="S156" s="17" t="s">
        <v>516</v>
      </c>
      <c r="T156" s="17"/>
      <c r="U156" s="30">
        <v>3290</v>
      </c>
      <c r="V156" s="190"/>
      <c r="W156" s="189"/>
      <c r="X156" s="191"/>
      <c r="Y156" s="191"/>
      <c r="Z156" s="192"/>
      <c r="AA156" s="193"/>
      <c r="AB156" s="192"/>
      <c r="AC156" s="193"/>
      <c r="AF156" s="193"/>
      <c r="AG156" s="193"/>
      <c r="AH156" s="193"/>
      <c r="AI156" s="191"/>
      <c r="AJ156" s="192"/>
      <c r="AK156" s="192"/>
      <c r="AL156" s="195"/>
      <c r="AN156" s="189"/>
    </row>
    <row r="157" spans="1:40" s="21" customFormat="1" ht="20.9" customHeight="1" x14ac:dyDescent="0.4">
      <c r="A157" s="224">
        <v>114.1</v>
      </c>
      <c r="B157" s="226"/>
      <c r="C157" s="225" t="s">
        <v>223</v>
      </c>
      <c r="D157" s="226" t="s">
        <v>338</v>
      </c>
      <c r="E157" s="227" t="s">
        <v>45</v>
      </c>
      <c r="F157" s="228" t="s">
        <v>190</v>
      </c>
      <c r="G157" s="228" t="s">
        <v>53</v>
      </c>
      <c r="H157" s="235">
        <v>0.27</v>
      </c>
      <c r="I157" s="511" t="s">
        <v>498</v>
      </c>
      <c r="J157" s="512">
        <v>36219.506399999998</v>
      </c>
      <c r="K157" s="513">
        <v>1.02</v>
      </c>
      <c r="L157" s="517">
        <v>0.09</v>
      </c>
      <c r="M157" s="321">
        <v>3325</v>
      </c>
      <c r="N157" s="453">
        <v>1.0106382978723405</v>
      </c>
      <c r="O157" s="205">
        <v>66</v>
      </c>
      <c r="P157" s="515">
        <v>43</v>
      </c>
      <c r="Q157" s="230">
        <v>3434</v>
      </c>
      <c r="R157" s="231">
        <v>1.0437689969604864</v>
      </c>
      <c r="S157" s="206" t="s">
        <v>518</v>
      </c>
      <c r="T157" s="206"/>
      <c r="U157" s="263">
        <v>3290</v>
      </c>
      <c r="V157" s="87"/>
      <c r="W157" s="86"/>
      <c r="X157" s="88"/>
      <c r="Y157" s="88"/>
      <c r="Z157" s="85"/>
      <c r="AA157" s="70"/>
      <c r="AB157" s="85"/>
      <c r="AC157" s="70"/>
      <c r="AF157" s="70"/>
      <c r="AG157" s="70"/>
      <c r="AH157" s="70"/>
      <c r="AI157" s="88"/>
      <c r="AJ157" s="85"/>
      <c r="AK157" s="85"/>
      <c r="AL157" s="89"/>
      <c r="AN157" s="86"/>
    </row>
    <row r="158" spans="1:40" s="21" customFormat="1" ht="20.9" customHeight="1" x14ac:dyDescent="0.4">
      <c r="A158" s="224">
        <v>114.2</v>
      </c>
      <c r="B158" s="226">
        <v>272</v>
      </c>
      <c r="C158" s="225" t="s">
        <v>223</v>
      </c>
      <c r="D158" s="226" t="s">
        <v>339</v>
      </c>
      <c r="E158" s="227" t="s">
        <v>45</v>
      </c>
      <c r="F158" s="228" t="s">
        <v>190</v>
      </c>
      <c r="G158" s="228" t="s">
        <v>53</v>
      </c>
      <c r="H158" s="235">
        <v>2.33</v>
      </c>
      <c r="I158" s="511" t="s">
        <v>475</v>
      </c>
      <c r="J158" s="512">
        <v>37000</v>
      </c>
      <c r="K158" s="513">
        <v>1.0256000000000001</v>
      </c>
      <c r="L158" s="517">
        <v>0.09</v>
      </c>
      <c r="M158" s="321">
        <v>3503</v>
      </c>
      <c r="N158" s="453">
        <v>1.064741641337386</v>
      </c>
      <c r="O158" s="205">
        <v>90</v>
      </c>
      <c r="P158" s="206">
        <v>23</v>
      </c>
      <c r="Q158" s="230">
        <v>3616</v>
      </c>
      <c r="R158" s="231">
        <v>1.0990881458966566</v>
      </c>
      <c r="S158" s="206" t="s">
        <v>518</v>
      </c>
      <c r="T158" s="206"/>
      <c r="U158" s="263">
        <v>3290</v>
      </c>
      <c r="V158" s="87"/>
      <c r="W158" s="86"/>
      <c r="X158" s="88"/>
      <c r="Y158" s="88"/>
      <c r="Z158" s="85"/>
      <c r="AA158" s="70"/>
      <c r="AB158" s="85"/>
      <c r="AC158" s="70"/>
      <c r="AF158" s="70"/>
      <c r="AG158" s="70"/>
      <c r="AH158" s="70"/>
      <c r="AI158" s="88"/>
      <c r="AJ158" s="85"/>
      <c r="AK158" s="85"/>
      <c r="AL158" s="89"/>
      <c r="AN158" s="86"/>
    </row>
    <row r="159" spans="1:40" s="21" customFormat="1" ht="20.9" customHeight="1" x14ac:dyDescent="0.4">
      <c r="A159" s="22">
        <v>115</v>
      </c>
      <c r="B159" s="24">
        <v>21</v>
      </c>
      <c r="C159" s="23" t="s">
        <v>227</v>
      </c>
      <c r="D159" s="24" t="s">
        <v>228</v>
      </c>
      <c r="E159" s="154" t="s">
        <v>60</v>
      </c>
      <c r="F159" s="149" t="s">
        <v>229</v>
      </c>
      <c r="G159" s="149" t="s">
        <v>46</v>
      </c>
      <c r="H159" s="32">
        <v>0.75</v>
      </c>
      <c r="I159" s="490" t="s">
        <v>475</v>
      </c>
      <c r="J159" s="487">
        <v>14700</v>
      </c>
      <c r="K159" s="477">
        <v>1.02</v>
      </c>
      <c r="L159" s="483">
        <v>9.5000000000000001E-2</v>
      </c>
      <c r="M159" s="320">
        <v>1453</v>
      </c>
      <c r="N159" s="450">
        <v>0.33402298850574713</v>
      </c>
      <c r="O159" s="133">
        <v>29</v>
      </c>
      <c r="P159" s="17">
        <v>315</v>
      </c>
      <c r="Q159" s="28">
        <v>1797</v>
      </c>
      <c r="R159" s="29">
        <v>0.4131034482758621</v>
      </c>
      <c r="S159" s="17" t="s">
        <v>516</v>
      </c>
      <c r="T159" s="17"/>
      <c r="U159" s="30">
        <v>4350</v>
      </c>
      <c r="V159" s="87"/>
      <c r="W159" s="86"/>
      <c r="X159" s="88"/>
      <c r="Y159" s="88"/>
      <c r="Z159" s="85"/>
      <c r="AA159" s="70"/>
      <c r="AB159" s="85"/>
      <c r="AC159" s="70"/>
      <c r="AF159" s="70"/>
      <c r="AG159" s="70"/>
      <c r="AH159" s="70"/>
      <c r="AI159" s="88"/>
      <c r="AJ159" s="85"/>
      <c r="AK159" s="85"/>
      <c r="AL159" s="89"/>
      <c r="AN159" s="86"/>
    </row>
    <row r="160" spans="1:40" s="21" customFormat="1" ht="20.9" customHeight="1" x14ac:dyDescent="0.4">
      <c r="A160" s="22">
        <v>116</v>
      </c>
      <c r="B160" s="24">
        <v>65</v>
      </c>
      <c r="C160" s="23" t="s">
        <v>227</v>
      </c>
      <c r="D160" s="24" t="s">
        <v>230</v>
      </c>
      <c r="E160" s="154" t="s">
        <v>60</v>
      </c>
      <c r="F160" s="149" t="s">
        <v>229</v>
      </c>
      <c r="G160" s="149" t="s">
        <v>46</v>
      </c>
      <c r="H160" s="32">
        <v>6.69</v>
      </c>
      <c r="I160" s="490" t="s">
        <v>475</v>
      </c>
      <c r="J160" s="487">
        <v>17000</v>
      </c>
      <c r="K160" s="477">
        <v>1.02</v>
      </c>
      <c r="L160" s="483">
        <v>9.5000000000000001E-2</v>
      </c>
      <c r="M160" s="320">
        <v>1680</v>
      </c>
      <c r="N160" s="450">
        <v>0.38620689655172413</v>
      </c>
      <c r="O160" s="133">
        <v>34</v>
      </c>
      <c r="P160" s="17">
        <v>1176</v>
      </c>
      <c r="Q160" s="28">
        <v>2890</v>
      </c>
      <c r="R160" s="29">
        <v>0.66436781609195406</v>
      </c>
      <c r="S160" s="17" t="s">
        <v>516</v>
      </c>
      <c r="T160" s="17"/>
      <c r="U160" s="30">
        <v>4350</v>
      </c>
      <c r="V160" s="87"/>
      <c r="W160" s="86"/>
      <c r="X160" s="88"/>
      <c r="Y160" s="88"/>
      <c r="Z160" s="85"/>
      <c r="AA160" s="70"/>
      <c r="AB160" s="85"/>
      <c r="AC160" s="70"/>
      <c r="AF160" s="70"/>
      <c r="AG160" s="70"/>
      <c r="AH160" s="70"/>
      <c r="AI160" s="88"/>
      <c r="AJ160" s="85"/>
      <c r="AK160" s="85"/>
      <c r="AL160" s="89"/>
      <c r="AN160" s="86"/>
    </row>
    <row r="161" spans="1:40" s="21" customFormat="1" ht="20.9" customHeight="1" x14ac:dyDescent="0.4">
      <c r="A161" s="22">
        <v>117.1</v>
      </c>
      <c r="B161" s="24">
        <v>64</v>
      </c>
      <c r="C161" s="23" t="s">
        <v>227</v>
      </c>
      <c r="D161" s="24" t="s">
        <v>231</v>
      </c>
      <c r="E161" s="14" t="s">
        <v>45</v>
      </c>
      <c r="F161" s="26" t="s">
        <v>229</v>
      </c>
      <c r="G161" s="26" t="s">
        <v>53</v>
      </c>
      <c r="H161" s="32">
        <v>2.3199999999999998</v>
      </c>
      <c r="I161" s="490" t="s">
        <v>475</v>
      </c>
      <c r="J161" s="487">
        <v>24500</v>
      </c>
      <c r="K161" s="477">
        <v>1.0273000000000001</v>
      </c>
      <c r="L161" s="483">
        <v>0.09</v>
      </c>
      <c r="M161" s="320">
        <v>2327</v>
      </c>
      <c r="N161" s="450">
        <v>0.69255952380952379</v>
      </c>
      <c r="O161" s="133">
        <v>64</v>
      </c>
      <c r="P161" s="466">
        <v>69</v>
      </c>
      <c r="Q161" s="28">
        <v>2460</v>
      </c>
      <c r="R161" s="29">
        <v>0.7321428571428571</v>
      </c>
      <c r="S161" s="17" t="s">
        <v>516</v>
      </c>
      <c r="T161" s="17"/>
      <c r="U161" s="30">
        <v>3360</v>
      </c>
      <c r="V161" s="87"/>
      <c r="W161" s="86"/>
      <c r="X161" s="88"/>
      <c r="Y161" s="88"/>
      <c r="Z161" s="85"/>
      <c r="AA161" s="70"/>
      <c r="AB161" s="85"/>
      <c r="AC161" s="70"/>
      <c r="AF161" s="70"/>
      <c r="AG161" s="70"/>
      <c r="AH161" s="70"/>
      <c r="AI161" s="88"/>
      <c r="AJ161" s="85"/>
      <c r="AK161" s="85"/>
      <c r="AL161" s="89"/>
      <c r="AN161" s="86"/>
    </row>
    <row r="162" spans="1:40" s="194" customFormat="1" ht="20.9" customHeight="1" x14ac:dyDescent="0.4">
      <c r="A162" s="224">
        <v>117.2</v>
      </c>
      <c r="B162" s="226"/>
      <c r="C162" s="225" t="s">
        <v>227</v>
      </c>
      <c r="D162" s="226" t="s">
        <v>233</v>
      </c>
      <c r="E162" s="233" t="s">
        <v>45</v>
      </c>
      <c r="F162" s="234" t="s">
        <v>229</v>
      </c>
      <c r="G162" s="234" t="s">
        <v>53</v>
      </c>
      <c r="H162" s="235">
        <v>1.7</v>
      </c>
      <c r="I162" s="511" t="s">
        <v>498</v>
      </c>
      <c r="J162" s="512">
        <v>35651</v>
      </c>
      <c r="K162" s="513">
        <v>1.0201</v>
      </c>
      <c r="L162" s="517">
        <v>0.09</v>
      </c>
      <c r="M162" s="321">
        <v>3273</v>
      </c>
      <c r="N162" s="452">
        <v>0.99483282674772033</v>
      </c>
      <c r="O162" s="205">
        <v>66</v>
      </c>
      <c r="P162" s="515">
        <v>324</v>
      </c>
      <c r="Q162" s="230">
        <v>3663</v>
      </c>
      <c r="R162" s="231">
        <v>1.1133738601823708</v>
      </c>
      <c r="S162" s="206" t="s">
        <v>518</v>
      </c>
      <c r="T162" s="206"/>
      <c r="U162" s="263">
        <v>3290</v>
      </c>
      <c r="V162" s="190"/>
      <c r="W162" s="189"/>
      <c r="X162" s="191"/>
      <c r="Y162" s="191"/>
      <c r="Z162" s="192"/>
      <c r="AA162" s="193"/>
      <c r="AB162" s="192"/>
      <c r="AC162" s="193"/>
      <c r="AF162" s="193"/>
      <c r="AG162" s="193"/>
      <c r="AH162" s="193"/>
      <c r="AI162" s="191"/>
      <c r="AJ162" s="192"/>
      <c r="AK162" s="192"/>
      <c r="AL162" s="195"/>
      <c r="AN162" s="189"/>
    </row>
    <row r="163" spans="1:40" s="194" customFormat="1" ht="20.9" customHeight="1" x14ac:dyDescent="0.4">
      <c r="A163" s="224">
        <v>118</v>
      </c>
      <c r="B163" s="226">
        <v>181</v>
      </c>
      <c r="C163" s="225" t="s">
        <v>227</v>
      </c>
      <c r="D163" s="226" t="s">
        <v>234</v>
      </c>
      <c r="E163" s="233" t="s">
        <v>45</v>
      </c>
      <c r="F163" s="234" t="s">
        <v>229</v>
      </c>
      <c r="G163" s="234" t="s">
        <v>123</v>
      </c>
      <c r="H163" s="235">
        <v>1.02</v>
      </c>
      <c r="I163" s="511" t="s">
        <v>475</v>
      </c>
      <c r="J163" s="512">
        <v>35500</v>
      </c>
      <c r="K163" s="513">
        <v>1.02</v>
      </c>
      <c r="L163" s="526">
        <v>0.09</v>
      </c>
      <c r="M163" s="321">
        <v>3324</v>
      </c>
      <c r="N163" s="453">
        <v>1.0103343465045593</v>
      </c>
      <c r="O163" s="205">
        <v>66</v>
      </c>
      <c r="P163" s="206">
        <v>156</v>
      </c>
      <c r="Q163" s="230">
        <v>3546</v>
      </c>
      <c r="R163" s="231">
        <v>1.0778115501519756</v>
      </c>
      <c r="S163" s="206" t="s">
        <v>518</v>
      </c>
      <c r="T163" s="206"/>
      <c r="U163" s="263">
        <v>3290</v>
      </c>
      <c r="V163" s="190"/>
      <c r="W163" s="189"/>
      <c r="X163" s="191"/>
      <c r="Y163" s="191"/>
      <c r="Z163" s="192"/>
      <c r="AA163" s="193"/>
      <c r="AB163" s="192"/>
      <c r="AC163" s="193"/>
      <c r="AF163" s="193"/>
      <c r="AG163" s="193"/>
      <c r="AH163" s="193"/>
      <c r="AI163" s="191"/>
      <c r="AJ163" s="192"/>
      <c r="AK163" s="192"/>
      <c r="AL163" s="195"/>
      <c r="AN163" s="189"/>
    </row>
    <row r="164" spans="1:40" s="21" customFormat="1" ht="20.9" customHeight="1" x14ac:dyDescent="0.4">
      <c r="A164" s="218">
        <v>119</v>
      </c>
      <c r="B164" s="226"/>
      <c r="C164" s="198" t="s">
        <v>227</v>
      </c>
      <c r="D164" s="199" t="s">
        <v>236</v>
      </c>
      <c r="E164" s="219" t="s">
        <v>45</v>
      </c>
      <c r="F164" s="202" t="s">
        <v>229</v>
      </c>
      <c r="G164" s="202" t="s">
        <v>123</v>
      </c>
      <c r="H164" s="199">
        <v>1.49</v>
      </c>
      <c r="I164" s="511" t="s">
        <v>475</v>
      </c>
      <c r="J164" s="512">
        <v>38476</v>
      </c>
      <c r="K164" s="513">
        <v>1.02</v>
      </c>
      <c r="L164" s="517">
        <v>0.09</v>
      </c>
      <c r="M164" s="321">
        <v>3603</v>
      </c>
      <c r="N164" s="453">
        <v>1.0951367781155015</v>
      </c>
      <c r="O164" s="205">
        <v>72</v>
      </c>
      <c r="P164" s="206">
        <v>135</v>
      </c>
      <c r="Q164" s="207">
        <v>3810</v>
      </c>
      <c r="R164" s="208">
        <v>1.1580547112462005</v>
      </c>
      <c r="S164" s="204" t="s">
        <v>518</v>
      </c>
      <c r="T164" s="204"/>
      <c r="U164" s="261">
        <v>3290</v>
      </c>
      <c r="V164" s="87"/>
      <c r="W164" s="86"/>
      <c r="X164" s="88"/>
      <c r="Y164" s="88"/>
      <c r="Z164" s="85"/>
      <c r="AA164" s="70"/>
      <c r="AB164" s="85"/>
      <c r="AC164" s="70"/>
      <c r="AF164" s="70"/>
      <c r="AG164" s="70"/>
      <c r="AH164" s="70"/>
      <c r="AI164" s="88"/>
      <c r="AJ164" s="85"/>
      <c r="AK164" s="85"/>
      <c r="AL164" s="89"/>
      <c r="AN164" s="86"/>
    </row>
    <row r="165" spans="1:40" s="21" customFormat="1" ht="20.9" customHeight="1" x14ac:dyDescent="0.4">
      <c r="A165" s="11">
        <v>120.1</v>
      </c>
      <c r="B165" s="13">
        <v>311</v>
      </c>
      <c r="C165" s="12" t="s">
        <v>227</v>
      </c>
      <c r="D165" s="13" t="s">
        <v>238</v>
      </c>
      <c r="E165" s="14" t="s">
        <v>45</v>
      </c>
      <c r="F165" s="10" t="s">
        <v>239</v>
      </c>
      <c r="G165" s="10" t="s">
        <v>123</v>
      </c>
      <c r="H165" s="13">
        <v>0.67</v>
      </c>
      <c r="I165" s="490" t="s">
        <v>475</v>
      </c>
      <c r="J165" s="485">
        <v>41320</v>
      </c>
      <c r="K165" s="477">
        <v>1.0202</v>
      </c>
      <c r="L165" s="415">
        <v>0.09</v>
      </c>
      <c r="M165" s="320">
        <v>3871</v>
      </c>
      <c r="N165" s="450">
        <v>0.79486652977412731</v>
      </c>
      <c r="O165" s="133">
        <v>78</v>
      </c>
      <c r="P165" s="17">
        <v>111</v>
      </c>
      <c r="Q165" s="18">
        <v>4060</v>
      </c>
      <c r="R165" s="19">
        <v>0.83367556468172488</v>
      </c>
      <c r="S165" s="16" t="s">
        <v>516</v>
      </c>
      <c r="T165" s="16"/>
      <c r="U165" s="20">
        <v>4870</v>
      </c>
      <c r="V165" s="87"/>
      <c r="W165" s="86"/>
      <c r="X165" s="88"/>
      <c r="Y165" s="88"/>
      <c r="Z165" s="85"/>
      <c r="AA165" s="70"/>
      <c r="AB165" s="85"/>
      <c r="AC165" s="70"/>
      <c r="AF165" s="70"/>
      <c r="AG165" s="70"/>
      <c r="AH165" s="70"/>
      <c r="AI165" s="88"/>
      <c r="AJ165" s="85"/>
      <c r="AK165" s="85"/>
      <c r="AL165" s="89"/>
      <c r="AN165" s="86"/>
    </row>
    <row r="166" spans="1:40" s="21" customFormat="1" ht="20.9" customHeight="1" x14ac:dyDescent="0.4">
      <c r="A166" s="11">
        <v>120.2</v>
      </c>
      <c r="B166" s="13"/>
      <c r="C166" s="12" t="s">
        <v>227</v>
      </c>
      <c r="D166" s="13" t="s">
        <v>240</v>
      </c>
      <c r="E166" s="14" t="s">
        <v>45</v>
      </c>
      <c r="F166" s="10" t="s">
        <v>239</v>
      </c>
      <c r="G166" s="10" t="s">
        <v>123</v>
      </c>
      <c r="H166" s="31">
        <v>0.42</v>
      </c>
      <c r="I166" s="490" t="s">
        <v>475</v>
      </c>
      <c r="J166" s="485">
        <v>42513</v>
      </c>
      <c r="K166" s="477">
        <v>1.0202</v>
      </c>
      <c r="L166" s="415">
        <v>0.09</v>
      </c>
      <c r="M166" s="320">
        <v>3982</v>
      </c>
      <c r="N166" s="450">
        <v>0.81765913757700204</v>
      </c>
      <c r="O166" s="133">
        <v>80</v>
      </c>
      <c r="P166" s="466">
        <v>109</v>
      </c>
      <c r="Q166" s="18">
        <v>4171</v>
      </c>
      <c r="R166" s="19">
        <v>0.85646817248459961</v>
      </c>
      <c r="S166" s="16" t="s">
        <v>516</v>
      </c>
      <c r="T166" s="16"/>
      <c r="U166" s="20">
        <v>4870</v>
      </c>
      <c r="V166" s="87"/>
      <c r="W166" s="86"/>
      <c r="X166" s="88"/>
      <c r="Y166" s="88"/>
      <c r="Z166" s="85"/>
      <c r="AA166" s="70"/>
      <c r="AB166" s="85"/>
      <c r="AC166" s="70"/>
      <c r="AF166" s="70"/>
      <c r="AG166" s="70"/>
      <c r="AH166" s="70"/>
      <c r="AI166" s="88"/>
      <c r="AJ166" s="85"/>
      <c r="AK166" s="85"/>
      <c r="AL166" s="89"/>
      <c r="AN166" s="86"/>
    </row>
    <row r="167" spans="1:40" s="21" customFormat="1" ht="20.9" customHeight="1" x14ac:dyDescent="0.4">
      <c r="A167" s="224">
        <v>121</v>
      </c>
      <c r="B167" s="226">
        <v>12</v>
      </c>
      <c r="C167" s="225" t="s">
        <v>227</v>
      </c>
      <c r="D167" s="226" t="s">
        <v>241</v>
      </c>
      <c r="E167" s="233" t="s">
        <v>45</v>
      </c>
      <c r="F167" s="234" t="s">
        <v>229</v>
      </c>
      <c r="G167" s="234" t="s">
        <v>123</v>
      </c>
      <c r="H167" s="235">
        <v>0.83</v>
      </c>
      <c r="I167" s="511" t="s">
        <v>475</v>
      </c>
      <c r="J167" s="512">
        <v>35000</v>
      </c>
      <c r="K167" s="513">
        <v>1.02</v>
      </c>
      <c r="L167" s="517">
        <v>0.09</v>
      </c>
      <c r="M167" s="321">
        <v>3277</v>
      </c>
      <c r="N167" s="452">
        <v>0.99604863221884499</v>
      </c>
      <c r="O167" s="205">
        <v>66</v>
      </c>
      <c r="P167" s="515">
        <v>102</v>
      </c>
      <c r="Q167" s="230">
        <v>3445</v>
      </c>
      <c r="R167" s="231">
        <v>1.047112462006079</v>
      </c>
      <c r="S167" s="206" t="s">
        <v>518</v>
      </c>
      <c r="T167" s="206"/>
      <c r="U167" s="263">
        <v>3290</v>
      </c>
      <c r="V167" s="87"/>
      <c r="W167" s="86"/>
      <c r="X167" s="88"/>
      <c r="Y167" s="88"/>
      <c r="Z167" s="85"/>
      <c r="AA167" s="70"/>
      <c r="AB167" s="85"/>
      <c r="AC167" s="70"/>
      <c r="AF167" s="70"/>
      <c r="AG167" s="70"/>
      <c r="AH167" s="70"/>
      <c r="AI167" s="88"/>
      <c r="AJ167" s="85"/>
      <c r="AK167" s="85"/>
      <c r="AL167" s="89"/>
      <c r="AN167" s="86"/>
    </row>
    <row r="168" spans="1:40" s="21" customFormat="1" ht="20.9" customHeight="1" x14ac:dyDescent="0.4">
      <c r="A168" s="22">
        <v>122</v>
      </c>
      <c r="B168" s="24">
        <v>102</v>
      </c>
      <c r="C168" s="23" t="s">
        <v>227</v>
      </c>
      <c r="D168" s="24" t="s">
        <v>242</v>
      </c>
      <c r="E168" s="25" t="s">
        <v>45</v>
      </c>
      <c r="F168" s="26" t="s">
        <v>229</v>
      </c>
      <c r="G168" s="26" t="s">
        <v>53</v>
      </c>
      <c r="H168" s="32">
        <v>0.8</v>
      </c>
      <c r="I168" s="490" t="s">
        <v>475</v>
      </c>
      <c r="J168" s="485">
        <v>21500</v>
      </c>
      <c r="K168" s="477">
        <v>1.0311999999999999</v>
      </c>
      <c r="L168" s="414">
        <v>0.09</v>
      </c>
      <c r="M168" s="320">
        <v>2058</v>
      </c>
      <c r="N168" s="450">
        <v>0.62553191489361704</v>
      </c>
      <c r="O168" s="133">
        <v>64</v>
      </c>
      <c r="P168" s="466">
        <v>183</v>
      </c>
      <c r="Q168" s="28">
        <v>2305</v>
      </c>
      <c r="R168" s="29">
        <v>0.70060790273556228</v>
      </c>
      <c r="S168" s="17" t="s">
        <v>516</v>
      </c>
      <c r="T168" s="17"/>
      <c r="U168" s="30">
        <v>3290</v>
      </c>
      <c r="V168" s="87"/>
      <c r="W168" s="86"/>
      <c r="X168" s="88"/>
      <c r="Y168" s="88"/>
      <c r="Z168" s="85"/>
      <c r="AA168" s="70"/>
      <c r="AB168" s="85"/>
      <c r="AC168" s="70"/>
      <c r="AF168" s="70"/>
      <c r="AG168" s="70"/>
      <c r="AH168" s="70"/>
      <c r="AI168" s="88"/>
      <c r="AJ168" s="85"/>
      <c r="AK168" s="85"/>
      <c r="AL168" s="89"/>
      <c r="AN168" s="86"/>
    </row>
    <row r="169" spans="1:40" s="21" customFormat="1" ht="20.9" customHeight="1" x14ac:dyDescent="0.4">
      <c r="A169" s="224">
        <v>123</v>
      </c>
      <c r="B169" s="226"/>
      <c r="C169" s="225" t="s">
        <v>227</v>
      </c>
      <c r="D169" s="226" t="s">
        <v>243</v>
      </c>
      <c r="E169" s="233" t="s">
        <v>45</v>
      </c>
      <c r="F169" s="234" t="s">
        <v>229</v>
      </c>
      <c r="G169" s="234" t="s">
        <v>53</v>
      </c>
      <c r="H169" s="235">
        <v>2.4300000000000002</v>
      </c>
      <c r="I169" s="511" t="s">
        <v>498</v>
      </c>
      <c r="J169" s="512">
        <v>27431.890200000002</v>
      </c>
      <c r="K169" s="513">
        <v>1.02</v>
      </c>
      <c r="L169" s="514">
        <v>0.1026542458237165</v>
      </c>
      <c r="M169" s="321">
        <v>2872</v>
      </c>
      <c r="N169" s="450">
        <v>0.87294832826747726</v>
      </c>
      <c r="O169" s="205">
        <v>57</v>
      </c>
      <c r="P169" s="206">
        <v>436</v>
      </c>
      <c r="Q169" s="230">
        <v>3365</v>
      </c>
      <c r="R169" s="231">
        <v>1.0227963525835866</v>
      </c>
      <c r="S169" s="206" t="s">
        <v>518</v>
      </c>
      <c r="T169" s="206"/>
      <c r="U169" s="263">
        <v>3290</v>
      </c>
      <c r="V169" s="87"/>
      <c r="W169" s="86"/>
      <c r="X169" s="88"/>
      <c r="Y169" s="88"/>
      <c r="Z169" s="85"/>
      <c r="AA169" s="70"/>
      <c r="AB169" s="85"/>
      <c r="AC169" s="70"/>
      <c r="AF169" s="70"/>
      <c r="AG169" s="70"/>
      <c r="AH169" s="70"/>
      <c r="AI169" s="88"/>
      <c r="AJ169" s="85"/>
      <c r="AK169" s="85"/>
      <c r="AL169" s="89"/>
      <c r="AN169" s="86"/>
    </row>
    <row r="170" spans="1:40" s="21" customFormat="1" ht="20.25" customHeight="1" x14ac:dyDescent="0.4">
      <c r="A170" s="224">
        <v>124</v>
      </c>
      <c r="B170" s="226"/>
      <c r="C170" s="225" t="s">
        <v>227</v>
      </c>
      <c r="D170" s="226" t="s">
        <v>244</v>
      </c>
      <c r="E170" s="233" t="s">
        <v>45</v>
      </c>
      <c r="F170" s="234" t="s">
        <v>229</v>
      </c>
      <c r="G170" s="234" t="s">
        <v>53</v>
      </c>
      <c r="H170" s="235">
        <v>3.69</v>
      </c>
      <c r="I170" s="511" t="s">
        <v>498</v>
      </c>
      <c r="J170" s="512">
        <v>29266.696800000002</v>
      </c>
      <c r="K170" s="513">
        <v>1.0235000000000001</v>
      </c>
      <c r="L170" s="527">
        <v>0.09</v>
      </c>
      <c r="M170" s="321">
        <v>2696</v>
      </c>
      <c r="N170" s="450">
        <v>0.81945288753799395</v>
      </c>
      <c r="O170" s="205">
        <v>63</v>
      </c>
      <c r="P170" s="206">
        <v>893</v>
      </c>
      <c r="Q170" s="230">
        <v>3652</v>
      </c>
      <c r="R170" s="231">
        <v>1.110030395136778</v>
      </c>
      <c r="S170" s="206" t="s">
        <v>518</v>
      </c>
      <c r="T170" s="206"/>
      <c r="U170" s="263">
        <v>3290</v>
      </c>
      <c r="V170" s="87"/>
      <c r="W170" s="86"/>
      <c r="X170" s="88"/>
      <c r="Y170" s="88"/>
      <c r="Z170" s="85"/>
      <c r="AA170" s="70"/>
      <c r="AB170" s="85"/>
      <c r="AC170" s="70"/>
      <c r="AF170" s="70"/>
      <c r="AG170" s="70"/>
      <c r="AH170" s="70"/>
      <c r="AI170" s="88"/>
      <c r="AJ170" s="85"/>
      <c r="AK170" s="85"/>
      <c r="AL170" s="89"/>
      <c r="AN170" s="86"/>
    </row>
    <row r="171" spans="1:40" s="194" customFormat="1" ht="20.9" customHeight="1" x14ac:dyDescent="0.4">
      <c r="A171" s="224">
        <v>125.1</v>
      </c>
      <c r="B171" s="226">
        <v>48</v>
      </c>
      <c r="C171" s="225" t="s">
        <v>227</v>
      </c>
      <c r="D171" s="226" t="s">
        <v>375</v>
      </c>
      <c r="E171" s="233" t="s">
        <v>45</v>
      </c>
      <c r="F171" s="234" t="s">
        <v>229</v>
      </c>
      <c r="G171" s="234" t="s">
        <v>53</v>
      </c>
      <c r="H171" s="235">
        <v>5.39</v>
      </c>
      <c r="I171" s="511" t="s">
        <v>498</v>
      </c>
      <c r="J171" s="512">
        <v>29339.739000000001</v>
      </c>
      <c r="K171" s="513">
        <v>1.0465</v>
      </c>
      <c r="L171" s="527">
        <v>0.09</v>
      </c>
      <c r="M171" s="321">
        <v>2763</v>
      </c>
      <c r="N171" s="450">
        <v>0.82232142857142854</v>
      </c>
      <c r="O171" s="205">
        <v>128</v>
      </c>
      <c r="P171" s="206">
        <v>762</v>
      </c>
      <c r="Q171" s="230">
        <v>3653</v>
      </c>
      <c r="R171" s="231">
        <v>1.087202380952381</v>
      </c>
      <c r="S171" s="206" t="s">
        <v>518</v>
      </c>
      <c r="T171" s="206"/>
      <c r="U171" s="263">
        <v>3360</v>
      </c>
      <c r="V171" s="190"/>
      <c r="W171" s="189"/>
      <c r="X171" s="191"/>
      <c r="Y171" s="191"/>
      <c r="Z171" s="192"/>
      <c r="AA171" s="193"/>
      <c r="AB171" s="192"/>
      <c r="AC171" s="193"/>
      <c r="AF171" s="193"/>
      <c r="AG171" s="193"/>
      <c r="AH171" s="193"/>
      <c r="AI171" s="191"/>
      <c r="AJ171" s="192"/>
      <c r="AK171" s="192"/>
      <c r="AL171" s="195"/>
      <c r="AN171" s="189"/>
    </row>
    <row r="172" spans="1:40" s="21" customFormat="1" ht="20.25" customHeight="1" x14ac:dyDescent="0.4">
      <c r="A172" s="249">
        <v>125.2</v>
      </c>
      <c r="B172" s="250"/>
      <c r="C172" s="251" t="s">
        <v>227</v>
      </c>
      <c r="D172" s="250" t="s">
        <v>376</v>
      </c>
      <c r="E172" s="252" t="s">
        <v>45</v>
      </c>
      <c r="F172" s="253" t="s">
        <v>229</v>
      </c>
      <c r="G172" s="253" t="s">
        <v>53</v>
      </c>
      <c r="H172" s="254">
        <v>0.6</v>
      </c>
      <c r="I172" s="506" t="s">
        <v>498</v>
      </c>
      <c r="J172" s="507">
        <v>28922.018400000001</v>
      </c>
      <c r="K172" s="508">
        <v>1.02</v>
      </c>
      <c r="L172" s="524">
        <v>0.09</v>
      </c>
      <c r="M172" s="322">
        <v>2655</v>
      </c>
      <c r="N172" s="450">
        <v>0.7901785714285714</v>
      </c>
      <c r="O172" s="185">
        <v>53</v>
      </c>
      <c r="P172" s="186">
        <v>415</v>
      </c>
      <c r="Q172" s="255">
        <v>3123</v>
      </c>
      <c r="R172" s="256">
        <v>0.92946428571428574</v>
      </c>
      <c r="S172" s="186" t="s">
        <v>517</v>
      </c>
      <c r="T172" s="186"/>
      <c r="U172" s="265">
        <v>3360</v>
      </c>
      <c r="V172" s="87"/>
      <c r="W172" s="86"/>
      <c r="X172" s="88"/>
      <c r="Y172" s="88"/>
      <c r="Z172" s="85"/>
      <c r="AA172" s="70"/>
      <c r="AB172" s="85"/>
      <c r="AC172" s="70"/>
      <c r="AF172" s="70"/>
      <c r="AG172" s="70"/>
      <c r="AH172" s="70"/>
      <c r="AI172" s="88"/>
      <c r="AJ172" s="85"/>
      <c r="AK172" s="85"/>
      <c r="AL172" s="89"/>
      <c r="AN172" s="86"/>
    </row>
    <row r="173" spans="1:40" s="21" customFormat="1" ht="20.9" customHeight="1" x14ac:dyDescent="0.4">
      <c r="A173" s="224">
        <v>126</v>
      </c>
      <c r="B173" s="226">
        <v>47</v>
      </c>
      <c r="C173" s="225" t="s">
        <v>227</v>
      </c>
      <c r="D173" s="226" t="s">
        <v>377</v>
      </c>
      <c r="E173" s="233" t="s">
        <v>45</v>
      </c>
      <c r="F173" s="234" t="s">
        <v>229</v>
      </c>
      <c r="G173" s="234" t="s">
        <v>53</v>
      </c>
      <c r="H173" s="235">
        <v>2.25</v>
      </c>
      <c r="I173" s="511" t="s">
        <v>498</v>
      </c>
      <c r="J173" s="512">
        <v>30996.484200000003</v>
      </c>
      <c r="K173" s="513">
        <v>1.02</v>
      </c>
      <c r="L173" s="527">
        <v>0.09</v>
      </c>
      <c r="M173" s="321">
        <v>2845</v>
      </c>
      <c r="N173" s="450">
        <v>0.84672619047619047</v>
      </c>
      <c r="O173" s="205">
        <v>57</v>
      </c>
      <c r="P173" s="206">
        <v>609</v>
      </c>
      <c r="Q173" s="230">
        <v>3511</v>
      </c>
      <c r="R173" s="231">
        <v>1.0449404761904761</v>
      </c>
      <c r="S173" s="206" t="s">
        <v>518</v>
      </c>
      <c r="T173" s="206"/>
      <c r="U173" s="263">
        <v>3360</v>
      </c>
      <c r="V173" s="87"/>
      <c r="W173" s="86"/>
      <c r="X173" s="88"/>
      <c r="Y173" s="88"/>
      <c r="Z173" s="85"/>
      <c r="AA173" s="70"/>
      <c r="AB173" s="85"/>
      <c r="AC173" s="70"/>
      <c r="AF173" s="70"/>
      <c r="AG173" s="70"/>
      <c r="AH173" s="70"/>
      <c r="AI173" s="88"/>
      <c r="AJ173" s="85"/>
      <c r="AK173" s="85"/>
      <c r="AL173" s="89"/>
      <c r="AN173" s="86"/>
    </row>
    <row r="174" spans="1:40" s="21" customFormat="1" ht="20.9" customHeight="1" x14ac:dyDescent="0.4">
      <c r="A174" s="22">
        <v>127</v>
      </c>
      <c r="B174" s="33" t="s">
        <v>478</v>
      </c>
      <c r="C174" s="23" t="s">
        <v>246</v>
      </c>
      <c r="D174" s="24" t="s">
        <v>247</v>
      </c>
      <c r="E174" s="154" t="s">
        <v>60</v>
      </c>
      <c r="F174" s="149" t="s">
        <v>248</v>
      </c>
      <c r="G174" s="149" t="s">
        <v>46</v>
      </c>
      <c r="H174" s="32">
        <v>0.94</v>
      </c>
      <c r="I174" s="490" t="s">
        <v>475</v>
      </c>
      <c r="J174" s="487">
        <v>67500</v>
      </c>
      <c r="K174" s="477">
        <v>1.02</v>
      </c>
      <c r="L174" s="482">
        <v>0.09</v>
      </c>
      <c r="M174" s="320">
        <v>6320</v>
      </c>
      <c r="N174" s="450">
        <v>0.7444051825677267</v>
      </c>
      <c r="O174" s="133">
        <v>126</v>
      </c>
      <c r="P174" s="17">
        <v>239</v>
      </c>
      <c r="Q174" s="28">
        <v>6685</v>
      </c>
      <c r="R174" s="29">
        <v>0.78739693757361606</v>
      </c>
      <c r="S174" s="17" t="s">
        <v>516</v>
      </c>
      <c r="T174" s="17"/>
      <c r="U174" s="30">
        <v>8490</v>
      </c>
      <c r="V174" s="87"/>
      <c r="W174" s="86"/>
      <c r="X174" s="88"/>
      <c r="Y174" s="88"/>
      <c r="Z174" s="85"/>
      <c r="AA174" s="70"/>
      <c r="AB174" s="85"/>
      <c r="AC174" s="70"/>
      <c r="AF174" s="70"/>
      <c r="AG174" s="70"/>
      <c r="AH174" s="70"/>
      <c r="AI174" s="88"/>
      <c r="AJ174" s="85"/>
      <c r="AK174" s="85"/>
      <c r="AL174" s="89"/>
      <c r="AN174" s="86"/>
    </row>
    <row r="175" spans="1:40" s="194" customFormat="1" ht="20.9" customHeight="1" x14ac:dyDescent="0.4">
      <c r="A175" s="249">
        <v>128</v>
      </c>
      <c r="B175" s="250">
        <v>256</v>
      </c>
      <c r="C175" s="251" t="s">
        <v>246</v>
      </c>
      <c r="D175" s="250" t="s">
        <v>249</v>
      </c>
      <c r="E175" s="257" t="s">
        <v>60</v>
      </c>
      <c r="F175" s="258" t="s">
        <v>248</v>
      </c>
      <c r="G175" s="258" t="s">
        <v>46</v>
      </c>
      <c r="H175" s="254">
        <v>7.22</v>
      </c>
      <c r="I175" s="506" t="s">
        <v>475</v>
      </c>
      <c r="J175" s="523">
        <v>66500</v>
      </c>
      <c r="K175" s="508">
        <v>1.02</v>
      </c>
      <c r="L175" s="524">
        <v>0.105</v>
      </c>
      <c r="M175" s="322">
        <v>7265</v>
      </c>
      <c r="N175" s="450">
        <v>0.85571260306242636</v>
      </c>
      <c r="O175" s="185">
        <v>145</v>
      </c>
      <c r="P175" s="186">
        <v>333</v>
      </c>
      <c r="Q175" s="255">
        <v>7743</v>
      </c>
      <c r="R175" s="256">
        <v>0.91201413427561839</v>
      </c>
      <c r="S175" s="186" t="s">
        <v>517</v>
      </c>
      <c r="T175" s="186"/>
      <c r="U175" s="265">
        <v>8490</v>
      </c>
      <c r="V175" s="190"/>
      <c r="W175" s="189"/>
      <c r="X175" s="191"/>
      <c r="Y175" s="191"/>
      <c r="Z175" s="192"/>
      <c r="AA175" s="193"/>
      <c r="AB175" s="192"/>
      <c r="AC175" s="193"/>
      <c r="AF175" s="193"/>
      <c r="AG175" s="193"/>
      <c r="AH175" s="193"/>
      <c r="AI175" s="191"/>
      <c r="AJ175" s="192"/>
      <c r="AK175" s="192"/>
      <c r="AL175" s="195"/>
      <c r="AN175" s="189"/>
    </row>
    <row r="176" spans="1:40" s="21" customFormat="1" ht="20.9" customHeight="1" x14ac:dyDescent="0.4">
      <c r="A176" s="249">
        <v>129</v>
      </c>
      <c r="B176" s="250">
        <v>261</v>
      </c>
      <c r="C176" s="251" t="s">
        <v>246</v>
      </c>
      <c r="D176" s="250" t="s">
        <v>127</v>
      </c>
      <c r="E176" s="257" t="s">
        <v>52</v>
      </c>
      <c r="F176" s="258" t="s">
        <v>248</v>
      </c>
      <c r="G176" s="258" t="s">
        <v>46</v>
      </c>
      <c r="H176" s="254">
        <v>5.74</v>
      </c>
      <c r="I176" s="506" t="s">
        <v>475</v>
      </c>
      <c r="J176" s="523">
        <v>72000</v>
      </c>
      <c r="K176" s="508">
        <v>1.02</v>
      </c>
      <c r="L176" s="524">
        <v>0.105</v>
      </c>
      <c r="M176" s="322">
        <v>7865</v>
      </c>
      <c r="N176" s="452">
        <v>0.92638398115429921</v>
      </c>
      <c r="O176" s="185">
        <v>157</v>
      </c>
      <c r="P176" s="186">
        <v>157</v>
      </c>
      <c r="Q176" s="255">
        <v>8179</v>
      </c>
      <c r="R176" s="256">
        <v>0.96336866902237928</v>
      </c>
      <c r="S176" s="186" t="s">
        <v>517</v>
      </c>
      <c r="T176" s="186"/>
      <c r="U176" s="265">
        <v>8490</v>
      </c>
      <c r="V176" s="87"/>
      <c r="W176" s="86"/>
      <c r="X176" s="88"/>
      <c r="Y176" s="88"/>
      <c r="Z176" s="85"/>
      <c r="AA176" s="70"/>
      <c r="AB176" s="85"/>
      <c r="AC176" s="70"/>
      <c r="AF176" s="70"/>
      <c r="AG176" s="70"/>
      <c r="AH176" s="70"/>
      <c r="AI176" s="88"/>
      <c r="AJ176" s="85"/>
      <c r="AK176" s="85"/>
      <c r="AL176" s="89"/>
      <c r="AN176" s="86"/>
    </row>
    <row r="177" spans="1:40" s="214" customFormat="1" ht="20.9" customHeight="1" x14ac:dyDescent="0.4">
      <c r="A177" s="224">
        <v>130</v>
      </c>
      <c r="B177" s="226">
        <v>257</v>
      </c>
      <c r="C177" s="225" t="s">
        <v>246</v>
      </c>
      <c r="D177" s="226" t="s">
        <v>250</v>
      </c>
      <c r="E177" s="233" t="s">
        <v>52</v>
      </c>
      <c r="F177" s="234" t="s">
        <v>248</v>
      </c>
      <c r="G177" s="234" t="s">
        <v>46</v>
      </c>
      <c r="H177" s="235">
        <v>6.68</v>
      </c>
      <c r="I177" s="511" t="s">
        <v>475</v>
      </c>
      <c r="J177" s="520">
        <v>89000</v>
      </c>
      <c r="K177" s="513">
        <v>1.02</v>
      </c>
      <c r="L177" s="527">
        <v>0.105</v>
      </c>
      <c r="M177" s="321">
        <v>9723</v>
      </c>
      <c r="N177" s="453">
        <v>1.1452296819787986</v>
      </c>
      <c r="O177" s="205">
        <v>194</v>
      </c>
      <c r="P177" s="515">
        <v>354</v>
      </c>
      <c r="Q177" s="230">
        <v>10271</v>
      </c>
      <c r="R177" s="231">
        <v>1.209776207302709</v>
      </c>
      <c r="S177" s="206" t="s">
        <v>518</v>
      </c>
      <c r="T177" s="206"/>
      <c r="U177" s="263">
        <v>8490</v>
      </c>
      <c r="V177" s="210"/>
      <c r="W177" s="209"/>
      <c r="X177" s="211"/>
      <c r="Y177" s="211"/>
      <c r="Z177" s="212"/>
      <c r="AA177" s="213"/>
      <c r="AB177" s="212"/>
      <c r="AC177" s="213"/>
      <c r="AF177" s="213"/>
      <c r="AG177" s="213"/>
      <c r="AH177" s="213"/>
      <c r="AI177" s="211"/>
      <c r="AJ177" s="212"/>
      <c r="AK177" s="212"/>
      <c r="AL177" s="215"/>
      <c r="AN177" s="209"/>
    </row>
    <row r="178" spans="1:40" s="194" customFormat="1" ht="20.9" customHeight="1" x14ac:dyDescent="0.4">
      <c r="A178" s="224">
        <v>131</v>
      </c>
      <c r="B178" s="226">
        <v>258</v>
      </c>
      <c r="C178" s="225" t="s">
        <v>246</v>
      </c>
      <c r="D178" s="226" t="s">
        <v>251</v>
      </c>
      <c r="E178" s="233" t="s">
        <v>52</v>
      </c>
      <c r="F178" s="234" t="s">
        <v>248</v>
      </c>
      <c r="G178" s="234" t="s">
        <v>53</v>
      </c>
      <c r="H178" s="235">
        <v>5.65</v>
      </c>
      <c r="I178" s="511" t="s">
        <v>475</v>
      </c>
      <c r="J178" s="520">
        <v>96500</v>
      </c>
      <c r="K178" s="513">
        <v>1.02</v>
      </c>
      <c r="L178" s="527">
        <v>0.105</v>
      </c>
      <c r="M178" s="321">
        <v>10542</v>
      </c>
      <c r="N178" s="453">
        <v>1.0335294117647058</v>
      </c>
      <c r="O178" s="205">
        <v>211</v>
      </c>
      <c r="P178" s="515">
        <v>487</v>
      </c>
      <c r="Q178" s="230">
        <v>11240</v>
      </c>
      <c r="R178" s="231">
        <v>1.1019607843137256</v>
      </c>
      <c r="S178" s="206" t="s">
        <v>518</v>
      </c>
      <c r="T178" s="206"/>
      <c r="U178" s="263">
        <v>10200</v>
      </c>
      <c r="V178" s="190"/>
      <c r="W178" s="189"/>
      <c r="X178" s="191"/>
      <c r="Y178" s="191"/>
      <c r="Z178" s="192"/>
      <c r="AA178" s="193"/>
      <c r="AB178" s="192"/>
      <c r="AC178" s="193"/>
      <c r="AF178" s="193"/>
      <c r="AG178" s="193"/>
      <c r="AH178" s="193"/>
      <c r="AI178" s="191"/>
      <c r="AJ178" s="192"/>
      <c r="AK178" s="192"/>
      <c r="AL178" s="195"/>
      <c r="AN178" s="189"/>
    </row>
    <row r="179" spans="1:40" s="214" customFormat="1" ht="20.9" customHeight="1" x14ac:dyDescent="0.4">
      <c r="A179" s="22">
        <v>132</v>
      </c>
      <c r="B179" s="24">
        <v>55</v>
      </c>
      <c r="C179" s="23" t="s">
        <v>246</v>
      </c>
      <c r="D179" s="24" t="s">
        <v>252</v>
      </c>
      <c r="E179" s="25" t="s">
        <v>45</v>
      </c>
      <c r="F179" s="26" t="s">
        <v>406</v>
      </c>
      <c r="G179" s="26" t="s">
        <v>53</v>
      </c>
      <c r="H179" s="32">
        <v>5.96</v>
      </c>
      <c r="I179" s="490" t="s">
        <v>475</v>
      </c>
      <c r="J179" s="487">
        <v>113000</v>
      </c>
      <c r="K179" s="477">
        <v>1.0226999999999999</v>
      </c>
      <c r="L179" s="482">
        <v>9.5000000000000001E-2</v>
      </c>
      <c r="M179" s="320">
        <v>11228</v>
      </c>
      <c r="N179" s="450">
        <v>0.61624588364434685</v>
      </c>
      <c r="O179" s="133">
        <v>255</v>
      </c>
      <c r="P179" s="17">
        <v>1136</v>
      </c>
      <c r="Q179" s="28">
        <v>12619</v>
      </c>
      <c r="R179" s="29">
        <v>0.69259055982436879</v>
      </c>
      <c r="S179" s="17" t="s">
        <v>516</v>
      </c>
      <c r="T179" s="17"/>
      <c r="U179" s="30">
        <v>18220</v>
      </c>
      <c r="V179" s="210"/>
      <c r="W179" s="209"/>
      <c r="X179" s="211"/>
      <c r="Y179" s="211"/>
      <c r="Z179" s="212"/>
      <c r="AA179" s="213"/>
      <c r="AB179" s="212"/>
      <c r="AC179" s="213"/>
      <c r="AF179" s="213"/>
      <c r="AG179" s="213"/>
      <c r="AH179" s="213"/>
      <c r="AI179" s="211"/>
      <c r="AJ179" s="212"/>
      <c r="AK179" s="212"/>
      <c r="AL179" s="215"/>
      <c r="AN179" s="209"/>
    </row>
    <row r="180" spans="1:40" s="214" customFormat="1" ht="20.9" customHeight="1" x14ac:dyDescent="0.4">
      <c r="A180" s="22">
        <v>133</v>
      </c>
      <c r="B180" s="33">
        <v>259</v>
      </c>
      <c r="C180" s="23" t="s">
        <v>246</v>
      </c>
      <c r="D180" s="24" t="s">
        <v>245</v>
      </c>
      <c r="E180" s="25" t="s">
        <v>45</v>
      </c>
      <c r="F180" s="26" t="s">
        <v>406</v>
      </c>
      <c r="G180" s="26" t="s">
        <v>53</v>
      </c>
      <c r="H180" s="32">
        <v>2.82</v>
      </c>
      <c r="I180" s="490" t="s">
        <v>475</v>
      </c>
      <c r="J180" s="487">
        <v>117000</v>
      </c>
      <c r="K180" s="477">
        <v>1.0215000000000001</v>
      </c>
      <c r="L180" s="482">
        <v>9.5000000000000001E-2</v>
      </c>
      <c r="M180" s="320">
        <v>11598</v>
      </c>
      <c r="N180" s="450">
        <v>0.63655323819978049</v>
      </c>
      <c r="O180" s="133">
        <v>249</v>
      </c>
      <c r="P180" s="17">
        <v>2100</v>
      </c>
      <c r="Q180" s="28">
        <v>13947</v>
      </c>
      <c r="R180" s="29">
        <v>0.76547749725576286</v>
      </c>
      <c r="S180" s="17" t="s">
        <v>516</v>
      </c>
      <c r="T180" s="17"/>
      <c r="U180" s="30">
        <v>18220</v>
      </c>
      <c r="V180" s="210"/>
      <c r="W180" s="209"/>
      <c r="X180" s="211"/>
      <c r="Y180" s="211"/>
      <c r="Z180" s="212"/>
      <c r="AA180" s="213"/>
      <c r="AB180" s="212"/>
      <c r="AC180" s="213"/>
      <c r="AF180" s="213"/>
      <c r="AG180" s="213"/>
      <c r="AH180" s="213"/>
      <c r="AI180" s="211"/>
      <c r="AJ180" s="212"/>
      <c r="AK180" s="212"/>
      <c r="AL180" s="215"/>
      <c r="AN180" s="209"/>
    </row>
    <row r="181" spans="1:40" s="21" customFormat="1" ht="20.9" customHeight="1" x14ac:dyDescent="0.4">
      <c r="A181" s="22">
        <v>134</v>
      </c>
      <c r="B181" s="24">
        <v>20</v>
      </c>
      <c r="C181" s="23" t="s">
        <v>253</v>
      </c>
      <c r="D181" s="24" t="s">
        <v>254</v>
      </c>
      <c r="E181" s="25" t="s">
        <v>45</v>
      </c>
      <c r="F181" s="26" t="s">
        <v>185</v>
      </c>
      <c r="G181" s="26" t="s">
        <v>53</v>
      </c>
      <c r="H181" s="32">
        <v>3.45</v>
      </c>
      <c r="I181" s="490" t="s">
        <v>475</v>
      </c>
      <c r="J181" s="487">
        <v>5300</v>
      </c>
      <c r="K181" s="477">
        <v>1.02</v>
      </c>
      <c r="L181" s="482">
        <v>0.09</v>
      </c>
      <c r="M181" s="320">
        <v>496</v>
      </c>
      <c r="N181" s="450">
        <v>0.37293233082706767</v>
      </c>
      <c r="O181" s="133">
        <v>10</v>
      </c>
      <c r="P181" s="17"/>
      <c r="Q181" s="28">
        <v>506</v>
      </c>
      <c r="R181" s="29">
        <v>0.38045112781954887</v>
      </c>
      <c r="S181" s="17" t="s">
        <v>516</v>
      </c>
      <c r="T181" s="17"/>
      <c r="U181" s="30">
        <v>1330</v>
      </c>
      <c r="V181" s="87"/>
      <c r="W181" s="86"/>
      <c r="X181" s="88"/>
      <c r="Y181" s="88"/>
      <c r="Z181" s="85"/>
      <c r="AA181" s="70"/>
      <c r="AB181" s="85"/>
      <c r="AC181" s="70"/>
      <c r="AF181" s="70"/>
      <c r="AG181" s="70"/>
      <c r="AH181" s="70"/>
      <c r="AI181" s="88"/>
      <c r="AJ181" s="85"/>
      <c r="AK181" s="85"/>
      <c r="AL181" s="89"/>
      <c r="AN181" s="86"/>
    </row>
    <row r="182" spans="1:40" s="21" customFormat="1" ht="20.9" customHeight="1" x14ac:dyDescent="0.4">
      <c r="A182" s="22">
        <v>135</v>
      </c>
      <c r="B182" s="24">
        <v>276</v>
      </c>
      <c r="C182" s="23" t="s">
        <v>253</v>
      </c>
      <c r="D182" s="24" t="s">
        <v>255</v>
      </c>
      <c r="E182" s="25" t="s">
        <v>45</v>
      </c>
      <c r="F182" s="26" t="s">
        <v>185</v>
      </c>
      <c r="G182" s="26" t="s">
        <v>53</v>
      </c>
      <c r="H182" s="32">
        <v>3.95</v>
      </c>
      <c r="I182" s="490" t="s">
        <v>475</v>
      </c>
      <c r="J182" s="487">
        <v>9900</v>
      </c>
      <c r="K182" s="477">
        <v>1.02</v>
      </c>
      <c r="L182" s="482">
        <v>0.09</v>
      </c>
      <c r="M182" s="320">
        <v>927</v>
      </c>
      <c r="N182" s="450">
        <v>0.45891089108910893</v>
      </c>
      <c r="O182" s="133">
        <v>19</v>
      </c>
      <c r="P182" s="466"/>
      <c r="Q182" s="28">
        <v>946</v>
      </c>
      <c r="R182" s="29">
        <v>0.46831683168316834</v>
      </c>
      <c r="S182" s="17" t="s">
        <v>516</v>
      </c>
      <c r="T182" s="17"/>
      <c r="U182" s="30">
        <v>2020</v>
      </c>
      <c r="V182" s="87"/>
      <c r="W182" s="86"/>
      <c r="X182" s="88"/>
      <c r="Y182" s="88"/>
      <c r="Z182" s="85"/>
      <c r="AA182" s="70"/>
      <c r="AB182" s="85"/>
      <c r="AC182" s="70"/>
      <c r="AF182" s="70"/>
      <c r="AG182" s="70"/>
      <c r="AH182" s="70"/>
      <c r="AI182" s="88"/>
      <c r="AJ182" s="85"/>
      <c r="AK182" s="85"/>
      <c r="AL182" s="89"/>
      <c r="AN182" s="86"/>
    </row>
    <row r="183" spans="1:40" s="21" customFormat="1" ht="20.9" customHeight="1" x14ac:dyDescent="0.4">
      <c r="A183" s="22">
        <v>136</v>
      </c>
      <c r="B183" s="24">
        <v>275</v>
      </c>
      <c r="C183" s="23" t="s">
        <v>253</v>
      </c>
      <c r="D183" s="24" t="s">
        <v>256</v>
      </c>
      <c r="E183" s="25" t="s">
        <v>45</v>
      </c>
      <c r="F183" s="26" t="s">
        <v>185</v>
      </c>
      <c r="G183" s="26" t="s">
        <v>53</v>
      </c>
      <c r="H183" s="32">
        <v>2.4300000000000002</v>
      </c>
      <c r="I183" s="490" t="s">
        <v>475</v>
      </c>
      <c r="J183" s="488">
        <v>15900</v>
      </c>
      <c r="K183" s="477">
        <v>1.02</v>
      </c>
      <c r="L183" s="414">
        <v>0.09</v>
      </c>
      <c r="M183" s="320">
        <v>1489</v>
      </c>
      <c r="N183" s="450">
        <v>0.73712871287128712</v>
      </c>
      <c r="O183" s="133">
        <v>30</v>
      </c>
      <c r="P183" s="466">
        <v>13</v>
      </c>
      <c r="Q183" s="28">
        <v>1532</v>
      </c>
      <c r="R183" s="29">
        <v>0.75841584158415842</v>
      </c>
      <c r="S183" s="17" t="s">
        <v>516</v>
      </c>
      <c r="T183" s="17"/>
      <c r="U183" s="30">
        <v>2020</v>
      </c>
      <c r="V183" s="87"/>
      <c r="W183" s="86"/>
      <c r="X183" s="88"/>
      <c r="Y183" s="88"/>
      <c r="Z183" s="85"/>
      <c r="AA183" s="70"/>
      <c r="AB183" s="85"/>
      <c r="AC183" s="70"/>
      <c r="AF183" s="70"/>
      <c r="AG183" s="70"/>
      <c r="AH183" s="70"/>
      <c r="AI183" s="88"/>
      <c r="AJ183" s="85"/>
      <c r="AK183" s="85"/>
      <c r="AL183" s="89"/>
      <c r="AN183" s="86"/>
    </row>
    <row r="184" spans="1:40" s="21" customFormat="1" ht="20.9" customHeight="1" x14ac:dyDescent="0.4">
      <c r="A184" s="22">
        <v>137</v>
      </c>
      <c r="B184" s="24">
        <v>110</v>
      </c>
      <c r="C184" s="23" t="s">
        <v>253</v>
      </c>
      <c r="D184" s="24" t="s">
        <v>257</v>
      </c>
      <c r="E184" s="25" t="s">
        <v>45</v>
      </c>
      <c r="F184" s="26" t="s">
        <v>190</v>
      </c>
      <c r="G184" s="26" t="s">
        <v>53</v>
      </c>
      <c r="H184" s="32">
        <v>1.53</v>
      </c>
      <c r="I184" s="490" t="s">
        <v>475</v>
      </c>
      <c r="J184" s="488">
        <v>25000</v>
      </c>
      <c r="K184" s="477">
        <v>1.02</v>
      </c>
      <c r="L184" s="414">
        <v>0.09</v>
      </c>
      <c r="M184" s="320">
        <v>2341</v>
      </c>
      <c r="N184" s="450">
        <v>0.71155015197568394</v>
      </c>
      <c r="O184" s="133">
        <v>47</v>
      </c>
      <c r="P184" s="17"/>
      <c r="Q184" s="28">
        <v>2388</v>
      </c>
      <c r="R184" s="29">
        <v>0.72583586626139818</v>
      </c>
      <c r="S184" s="17" t="s">
        <v>516</v>
      </c>
      <c r="T184" s="17"/>
      <c r="U184" s="30">
        <v>3290</v>
      </c>
      <c r="V184" s="87"/>
      <c r="W184" s="86"/>
      <c r="X184" s="88"/>
      <c r="Y184" s="88"/>
      <c r="Z184" s="85"/>
      <c r="AA184" s="70"/>
      <c r="AB184" s="85"/>
      <c r="AC184" s="70"/>
      <c r="AF184" s="70"/>
      <c r="AG184" s="70"/>
      <c r="AH184" s="70"/>
      <c r="AI184" s="88"/>
      <c r="AJ184" s="85"/>
      <c r="AK184" s="85"/>
      <c r="AL184" s="89"/>
      <c r="AN184" s="86"/>
    </row>
    <row r="185" spans="1:40" s="21" customFormat="1" ht="20.9" customHeight="1" x14ac:dyDescent="0.4">
      <c r="A185" s="22">
        <v>138</v>
      </c>
      <c r="B185" s="24">
        <v>329</v>
      </c>
      <c r="C185" s="23" t="s">
        <v>253</v>
      </c>
      <c r="D185" s="24" t="s">
        <v>258</v>
      </c>
      <c r="E185" s="25" t="s">
        <v>45</v>
      </c>
      <c r="F185" s="26" t="s">
        <v>190</v>
      </c>
      <c r="G185" s="26" t="s">
        <v>53</v>
      </c>
      <c r="H185" s="32">
        <v>2.83</v>
      </c>
      <c r="I185" s="490" t="s">
        <v>475</v>
      </c>
      <c r="J185" s="488">
        <v>26238</v>
      </c>
      <c r="K185" s="477">
        <v>1.02</v>
      </c>
      <c r="L185" s="414">
        <v>0.09</v>
      </c>
      <c r="M185" s="320">
        <v>2457</v>
      </c>
      <c r="N185" s="450">
        <v>0.73124999999999996</v>
      </c>
      <c r="O185" s="133">
        <v>49</v>
      </c>
      <c r="P185" s="17"/>
      <c r="Q185" s="28">
        <v>2506</v>
      </c>
      <c r="R185" s="29">
        <v>0.74583333333333335</v>
      </c>
      <c r="S185" s="17" t="s">
        <v>516</v>
      </c>
      <c r="T185" s="17"/>
      <c r="U185" s="30">
        <v>3360</v>
      </c>
      <c r="V185" s="87"/>
      <c r="W185" s="86"/>
      <c r="X185" s="88"/>
      <c r="Y185" s="88"/>
      <c r="Z185" s="85"/>
      <c r="AA185" s="70"/>
      <c r="AB185" s="85"/>
      <c r="AC185" s="70"/>
      <c r="AF185" s="70"/>
      <c r="AG185" s="70"/>
      <c r="AH185" s="70"/>
      <c r="AI185" s="88"/>
      <c r="AJ185" s="85"/>
      <c r="AK185" s="85"/>
      <c r="AL185" s="89"/>
      <c r="AN185" s="86"/>
    </row>
    <row r="186" spans="1:40" s="21" customFormat="1" ht="20.9" customHeight="1" x14ac:dyDescent="0.4">
      <c r="A186" s="22">
        <v>139</v>
      </c>
      <c r="B186" s="24"/>
      <c r="C186" s="23" t="s">
        <v>253</v>
      </c>
      <c r="D186" s="24" t="s">
        <v>259</v>
      </c>
      <c r="E186" s="25" t="s">
        <v>45</v>
      </c>
      <c r="F186" s="26" t="s">
        <v>190</v>
      </c>
      <c r="G186" s="26" t="s">
        <v>53</v>
      </c>
      <c r="H186" s="32">
        <v>0.1</v>
      </c>
      <c r="I186" s="490" t="s">
        <v>498</v>
      </c>
      <c r="J186" s="485">
        <v>24866.661599999999</v>
      </c>
      <c r="K186" s="477">
        <v>1.02</v>
      </c>
      <c r="L186" s="414">
        <v>0.09</v>
      </c>
      <c r="M186" s="320">
        <v>2283</v>
      </c>
      <c r="N186" s="450">
        <v>0.69392097264437691</v>
      </c>
      <c r="O186" s="133">
        <v>46</v>
      </c>
      <c r="P186" s="17">
        <v>11</v>
      </c>
      <c r="Q186" s="28">
        <v>2340</v>
      </c>
      <c r="R186" s="29">
        <v>0.71124620060790278</v>
      </c>
      <c r="S186" s="17" t="s">
        <v>516</v>
      </c>
      <c r="T186" s="17"/>
      <c r="U186" s="30">
        <v>3290</v>
      </c>
      <c r="V186" s="87"/>
      <c r="W186" s="86"/>
      <c r="X186" s="88"/>
      <c r="Y186" s="88"/>
      <c r="Z186" s="85"/>
      <c r="AA186" s="70"/>
      <c r="AB186" s="85"/>
      <c r="AC186" s="70"/>
      <c r="AF186" s="70"/>
      <c r="AG186" s="70"/>
      <c r="AH186" s="70"/>
      <c r="AI186" s="88"/>
      <c r="AJ186" s="85"/>
      <c r="AK186" s="85"/>
      <c r="AL186" s="89"/>
      <c r="AN186" s="86"/>
    </row>
    <row r="187" spans="1:40" s="21" customFormat="1" ht="20.9" customHeight="1" x14ac:dyDescent="0.4">
      <c r="A187" s="22">
        <v>140</v>
      </c>
      <c r="B187" s="24">
        <v>240</v>
      </c>
      <c r="C187" s="23" t="s">
        <v>253</v>
      </c>
      <c r="D187" s="24" t="s">
        <v>241</v>
      </c>
      <c r="E187" s="25" t="s">
        <v>45</v>
      </c>
      <c r="F187" s="26" t="s">
        <v>190</v>
      </c>
      <c r="G187" s="26" t="s">
        <v>53</v>
      </c>
      <c r="H187" s="32">
        <v>0.9</v>
      </c>
      <c r="I187" s="490" t="s">
        <v>475</v>
      </c>
      <c r="J187" s="488">
        <v>23000</v>
      </c>
      <c r="K187" s="477">
        <v>1.02</v>
      </c>
      <c r="L187" s="415">
        <v>0.09</v>
      </c>
      <c r="M187" s="320">
        <v>2154</v>
      </c>
      <c r="N187" s="450">
        <v>0.65471124620060794</v>
      </c>
      <c r="O187" s="133">
        <v>43</v>
      </c>
      <c r="P187" s="17"/>
      <c r="Q187" s="28">
        <v>2197</v>
      </c>
      <c r="R187" s="29">
        <v>0.66778115501519753</v>
      </c>
      <c r="S187" s="17" t="s">
        <v>516</v>
      </c>
      <c r="T187" s="17"/>
      <c r="U187" s="30">
        <v>3290</v>
      </c>
      <c r="V187" s="87"/>
      <c r="W187" s="86"/>
      <c r="X187" s="88"/>
      <c r="Y187" s="88"/>
      <c r="Z187" s="85"/>
      <c r="AA187" s="70"/>
      <c r="AB187" s="85"/>
      <c r="AC187" s="70"/>
      <c r="AF187" s="70"/>
      <c r="AG187" s="70"/>
      <c r="AH187" s="70"/>
      <c r="AI187" s="88"/>
      <c r="AJ187" s="85"/>
      <c r="AK187" s="85"/>
      <c r="AL187" s="89"/>
      <c r="AN187" s="86"/>
    </row>
    <row r="188" spans="1:40" s="194" customFormat="1" ht="20.9" customHeight="1" x14ac:dyDescent="0.4">
      <c r="A188" s="249">
        <v>141</v>
      </c>
      <c r="B188" s="250">
        <v>9</v>
      </c>
      <c r="C188" s="251" t="s">
        <v>260</v>
      </c>
      <c r="D188" s="250" t="s">
        <v>261</v>
      </c>
      <c r="E188" s="252" t="s">
        <v>45</v>
      </c>
      <c r="F188" s="253" t="s">
        <v>185</v>
      </c>
      <c r="G188" s="253" t="s">
        <v>53</v>
      </c>
      <c r="H188" s="254">
        <v>1.03</v>
      </c>
      <c r="I188" s="506" t="s">
        <v>475</v>
      </c>
      <c r="J188" s="528">
        <v>14800</v>
      </c>
      <c r="K188" s="508">
        <v>1.02</v>
      </c>
      <c r="L188" s="516">
        <v>0.09</v>
      </c>
      <c r="M188" s="322">
        <v>1386</v>
      </c>
      <c r="N188" s="450">
        <v>0.87721518987341773</v>
      </c>
      <c r="O188" s="185">
        <v>28</v>
      </c>
      <c r="P188" s="510">
        <v>70</v>
      </c>
      <c r="Q188" s="255">
        <v>1484</v>
      </c>
      <c r="R188" s="256">
        <v>0.93924050632911393</v>
      </c>
      <c r="S188" s="186" t="s">
        <v>517</v>
      </c>
      <c r="T188" s="186"/>
      <c r="U188" s="265">
        <v>1580</v>
      </c>
      <c r="V188" s="190"/>
      <c r="W188" s="189"/>
      <c r="X188" s="191"/>
      <c r="Y188" s="191"/>
      <c r="Z188" s="192"/>
      <c r="AA188" s="193"/>
      <c r="AB188" s="192"/>
      <c r="AC188" s="193"/>
      <c r="AF188" s="193"/>
      <c r="AG188" s="193"/>
      <c r="AH188" s="193"/>
      <c r="AI188" s="191"/>
      <c r="AJ188" s="192"/>
      <c r="AK188" s="192"/>
      <c r="AL188" s="195"/>
      <c r="AN188" s="189"/>
    </row>
    <row r="189" spans="1:40" s="21" customFormat="1" ht="20.9" customHeight="1" x14ac:dyDescent="0.4">
      <c r="A189" s="22">
        <v>142</v>
      </c>
      <c r="B189" s="24"/>
      <c r="C189" s="23" t="s">
        <v>253</v>
      </c>
      <c r="D189" s="24" t="s">
        <v>262</v>
      </c>
      <c r="E189" s="25" t="s">
        <v>45</v>
      </c>
      <c r="F189" s="26" t="s">
        <v>185</v>
      </c>
      <c r="G189" s="26" t="s">
        <v>53</v>
      </c>
      <c r="H189" s="32">
        <v>2.87</v>
      </c>
      <c r="I189" s="490" t="s">
        <v>498</v>
      </c>
      <c r="J189" s="485">
        <v>15530.050799999999</v>
      </c>
      <c r="K189" s="477">
        <v>1.0232000000000001</v>
      </c>
      <c r="L189" s="415">
        <v>0.09</v>
      </c>
      <c r="M189" s="320">
        <v>1430</v>
      </c>
      <c r="N189" s="450">
        <v>0.70792079207920788</v>
      </c>
      <c r="O189" s="133">
        <v>33</v>
      </c>
      <c r="P189" s="17">
        <v>16</v>
      </c>
      <c r="Q189" s="28">
        <v>1479</v>
      </c>
      <c r="R189" s="29">
        <v>0.73217821782178216</v>
      </c>
      <c r="S189" s="17" t="s">
        <v>516</v>
      </c>
      <c r="T189" s="17"/>
      <c r="U189" s="30">
        <v>2020</v>
      </c>
      <c r="V189" s="87"/>
      <c r="W189" s="86"/>
      <c r="X189" s="88"/>
      <c r="Y189" s="88"/>
      <c r="Z189" s="85"/>
      <c r="AA189" s="70"/>
      <c r="AB189" s="85"/>
      <c r="AC189" s="70"/>
      <c r="AF189" s="70"/>
      <c r="AG189" s="70"/>
      <c r="AH189" s="70"/>
      <c r="AI189" s="88"/>
      <c r="AJ189" s="85"/>
      <c r="AK189" s="85"/>
      <c r="AL189" s="89"/>
      <c r="AN189" s="86"/>
    </row>
    <row r="190" spans="1:40" s="21" customFormat="1" ht="20.25" customHeight="1" x14ac:dyDescent="0.4">
      <c r="A190" s="22">
        <v>143.1</v>
      </c>
      <c r="B190" s="24"/>
      <c r="C190" s="23" t="s">
        <v>253</v>
      </c>
      <c r="D190" s="24" t="s">
        <v>263</v>
      </c>
      <c r="E190" s="25" t="s">
        <v>45</v>
      </c>
      <c r="F190" s="26" t="s">
        <v>185</v>
      </c>
      <c r="G190" s="26" t="s">
        <v>53</v>
      </c>
      <c r="H190" s="32">
        <v>4.79</v>
      </c>
      <c r="I190" s="490" t="s">
        <v>498</v>
      </c>
      <c r="J190" s="485">
        <v>6233.1588000000011</v>
      </c>
      <c r="K190" s="477">
        <v>1.02</v>
      </c>
      <c r="L190" s="415">
        <v>0.09</v>
      </c>
      <c r="M190" s="320">
        <v>572</v>
      </c>
      <c r="N190" s="450">
        <v>0.28316831683168314</v>
      </c>
      <c r="O190" s="133">
        <v>11</v>
      </c>
      <c r="P190" s="17"/>
      <c r="Q190" s="28">
        <v>583</v>
      </c>
      <c r="R190" s="29">
        <v>0.28861386138613859</v>
      </c>
      <c r="S190" s="17" t="s">
        <v>516</v>
      </c>
      <c r="T190" s="17"/>
      <c r="U190" s="30">
        <v>2020</v>
      </c>
      <c r="V190" s="87"/>
      <c r="W190" s="86"/>
      <c r="X190" s="88"/>
      <c r="Y190" s="88"/>
      <c r="Z190" s="85"/>
      <c r="AA190" s="70"/>
      <c r="AB190" s="85"/>
      <c r="AC190" s="70"/>
      <c r="AF190" s="70"/>
      <c r="AG190" s="70"/>
      <c r="AH190" s="70"/>
      <c r="AI190" s="88"/>
      <c r="AJ190" s="85"/>
      <c r="AK190" s="85"/>
      <c r="AL190" s="89"/>
      <c r="AN190" s="86"/>
    </row>
    <row r="191" spans="1:40" s="21" customFormat="1" ht="20.9" customHeight="1" x14ac:dyDescent="0.4">
      <c r="A191" s="249">
        <v>143.19999999999999</v>
      </c>
      <c r="B191" s="250">
        <v>78</v>
      </c>
      <c r="C191" s="251" t="s">
        <v>253</v>
      </c>
      <c r="D191" s="250" t="s">
        <v>264</v>
      </c>
      <c r="E191" s="252" t="s">
        <v>45</v>
      </c>
      <c r="F191" s="253" t="s">
        <v>185</v>
      </c>
      <c r="G191" s="253" t="s">
        <v>53</v>
      </c>
      <c r="H191" s="254">
        <v>9.81</v>
      </c>
      <c r="I191" s="506" t="s">
        <v>498</v>
      </c>
      <c r="J191" s="507">
        <v>12259.9818</v>
      </c>
      <c r="K191" s="508">
        <v>1.02</v>
      </c>
      <c r="L191" s="516">
        <v>9.5000000000000001E-2</v>
      </c>
      <c r="M191" s="322">
        <v>1188</v>
      </c>
      <c r="N191" s="450">
        <v>0.89323308270676693</v>
      </c>
      <c r="O191" s="185">
        <v>24</v>
      </c>
      <c r="P191" s="186"/>
      <c r="Q191" s="255">
        <v>1212</v>
      </c>
      <c r="R191" s="256">
        <v>0.9112781954887218</v>
      </c>
      <c r="S191" s="186" t="s">
        <v>517</v>
      </c>
      <c r="T191" s="186"/>
      <c r="U191" s="265">
        <v>1330</v>
      </c>
      <c r="V191" s="87"/>
      <c r="W191" s="86"/>
      <c r="X191" s="88"/>
      <c r="Y191" s="88"/>
      <c r="Z191" s="85"/>
      <c r="AA191" s="70"/>
      <c r="AB191" s="85"/>
      <c r="AC191" s="70"/>
      <c r="AF191" s="70"/>
      <c r="AG191" s="70"/>
      <c r="AH191" s="70"/>
      <c r="AI191" s="88"/>
      <c r="AJ191" s="85"/>
      <c r="AK191" s="85"/>
      <c r="AL191" s="89"/>
      <c r="AN191" s="86"/>
    </row>
    <row r="192" spans="1:40" s="194" customFormat="1" ht="20.9" customHeight="1" x14ac:dyDescent="0.4">
      <c r="A192" s="249">
        <v>144.1</v>
      </c>
      <c r="B192" s="250"/>
      <c r="C192" s="251" t="s">
        <v>253</v>
      </c>
      <c r="D192" s="250" t="s">
        <v>359</v>
      </c>
      <c r="E192" s="252" t="s">
        <v>45</v>
      </c>
      <c r="F192" s="253" t="s">
        <v>185</v>
      </c>
      <c r="G192" s="253" t="s">
        <v>53</v>
      </c>
      <c r="H192" s="254">
        <v>2.2799999999999998</v>
      </c>
      <c r="I192" s="506" t="s">
        <v>498</v>
      </c>
      <c r="J192" s="507">
        <v>18519.395400000001</v>
      </c>
      <c r="K192" s="508">
        <v>1.02</v>
      </c>
      <c r="L192" s="509">
        <v>9.5000000000000001E-2</v>
      </c>
      <c r="M192" s="322">
        <v>1795</v>
      </c>
      <c r="N192" s="450">
        <v>0.88861386138613863</v>
      </c>
      <c r="O192" s="185">
        <v>36</v>
      </c>
      <c r="P192" s="186">
        <v>164</v>
      </c>
      <c r="Q192" s="255">
        <v>1995</v>
      </c>
      <c r="R192" s="256">
        <v>0.98762376237623761</v>
      </c>
      <c r="S192" s="186" t="s">
        <v>517</v>
      </c>
      <c r="T192" s="186"/>
      <c r="U192" s="265">
        <v>2020</v>
      </c>
      <c r="V192" s="190"/>
      <c r="W192" s="189"/>
      <c r="X192" s="191"/>
      <c r="Y192" s="191"/>
      <c r="Z192" s="192"/>
      <c r="AA192" s="193"/>
      <c r="AB192" s="192"/>
      <c r="AC192" s="193"/>
      <c r="AF192" s="193"/>
      <c r="AG192" s="193"/>
      <c r="AH192" s="193"/>
      <c r="AI192" s="191"/>
      <c r="AJ192" s="192"/>
      <c r="AK192" s="192"/>
      <c r="AL192" s="195"/>
      <c r="AN192" s="189"/>
    </row>
    <row r="193" spans="1:40" s="21" customFormat="1" ht="20.9" customHeight="1" x14ac:dyDescent="0.4">
      <c r="A193" s="22">
        <v>144.19999999999999</v>
      </c>
      <c r="B193" s="24">
        <v>274</v>
      </c>
      <c r="C193" s="23" t="s">
        <v>253</v>
      </c>
      <c r="D193" s="24" t="s">
        <v>360</v>
      </c>
      <c r="E193" s="25" t="s">
        <v>45</v>
      </c>
      <c r="F193" s="26" t="s">
        <v>190</v>
      </c>
      <c r="G193" s="26" t="s">
        <v>53</v>
      </c>
      <c r="H193" s="150">
        <v>0.48</v>
      </c>
      <c r="I193" s="490" t="s">
        <v>475</v>
      </c>
      <c r="J193" s="485">
        <v>22000</v>
      </c>
      <c r="K193" s="477">
        <v>1.02</v>
      </c>
      <c r="L193" s="415">
        <v>0.09</v>
      </c>
      <c r="M193" s="320">
        <v>2060</v>
      </c>
      <c r="N193" s="450">
        <v>0.61309523809523814</v>
      </c>
      <c r="O193" s="133">
        <v>41</v>
      </c>
      <c r="P193" s="17">
        <v>164</v>
      </c>
      <c r="Q193" s="28">
        <v>2265</v>
      </c>
      <c r="R193" s="29">
        <v>0.6741071428571429</v>
      </c>
      <c r="S193" s="17" t="s">
        <v>516</v>
      </c>
      <c r="T193" s="17"/>
      <c r="U193" s="30">
        <v>3360</v>
      </c>
      <c r="V193" s="87"/>
      <c r="W193" s="86"/>
      <c r="X193" s="88"/>
      <c r="Y193" s="88"/>
      <c r="Z193" s="85"/>
      <c r="AA193" s="70"/>
      <c r="AB193" s="85"/>
      <c r="AC193" s="70"/>
      <c r="AF193" s="70"/>
      <c r="AG193" s="70"/>
      <c r="AH193" s="70"/>
      <c r="AI193" s="88"/>
      <c r="AJ193" s="85"/>
      <c r="AK193" s="85"/>
      <c r="AL193" s="89"/>
      <c r="AN193" s="86"/>
    </row>
    <row r="194" spans="1:40" s="21" customFormat="1" ht="20.9" customHeight="1" x14ac:dyDescent="0.4">
      <c r="A194" s="224">
        <v>145.1</v>
      </c>
      <c r="B194" s="226">
        <v>81</v>
      </c>
      <c r="C194" s="225" t="s">
        <v>253</v>
      </c>
      <c r="D194" s="226" t="s">
        <v>361</v>
      </c>
      <c r="E194" s="233" t="s">
        <v>45</v>
      </c>
      <c r="F194" s="234" t="s">
        <v>190</v>
      </c>
      <c r="G194" s="234" t="s">
        <v>53</v>
      </c>
      <c r="H194" s="378">
        <v>0.54</v>
      </c>
      <c r="I194" s="511" t="s">
        <v>475</v>
      </c>
      <c r="J194" s="512">
        <v>40500</v>
      </c>
      <c r="K194" s="513">
        <v>1.02</v>
      </c>
      <c r="L194" s="517">
        <v>0.09</v>
      </c>
      <c r="M194" s="321">
        <v>3792</v>
      </c>
      <c r="N194" s="453">
        <v>1.1525835866261398</v>
      </c>
      <c r="O194" s="205">
        <v>76</v>
      </c>
      <c r="P194" s="206">
        <v>212</v>
      </c>
      <c r="Q194" s="230">
        <v>4080</v>
      </c>
      <c r="R194" s="231">
        <v>1.2401215805471124</v>
      </c>
      <c r="S194" s="206" t="s">
        <v>518</v>
      </c>
      <c r="T194" s="206"/>
      <c r="U194" s="263">
        <v>3290</v>
      </c>
      <c r="V194" s="87"/>
      <c r="W194" s="86"/>
      <c r="X194" s="88"/>
      <c r="Y194" s="88"/>
      <c r="Z194" s="85"/>
      <c r="AA194" s="70"/>
      <c r="AB194" s="85"/>
      <c r="AC194" s="70"/>
      <c r="AF194" s="70"/>
      <c r="AG194" s="70"/>
      <c r="AH194" s="70"/>
      <c r="AI194" s="88"/>
      <c r="AJ194" s="85"/>
      <c r="AK194" s="85"/>
      <c r="AL194" s="89"/>
      <c r="AN194" s="86"/>
    </row>
    <row r="195" spans="1:40" s="194" customFormat="1" ht="20.25" customHeight="1" x14ac:dyDescent="0.4">
      <c r="A195" s="224">
        <v>145.19999999999999</v>
      </c>
      <c r="B195" s="226"/>
      <c r="C195" s="225" t="s">
        <v>253</v>
      </c>
      <c r="D195" s="226" t="s">
        <v>362</v>
      </c>
      <c r="E195" s="233" t="s">
        <v>45</v>
      </c>
      <c r="F195" s="234" t="s">
        <v>190</v>
      </c>
      <c r="G195" s="234" t="s">
        <v>53</v>
      </c>
      <c r="H195" s="235">
        <v>0.97</v>
      </c>
      <c r="I195" s="511" t="s">
        <v>498</v>
      </c>
      <c r="J195" s="512">
        <v>41688</v>
      </c>
      <c r="K195" s="513">
        <v>1.02</v>
      </c>
      <c r="L195" s="517">
        <v>0.09</v>
      </c>
      <c r="M195" s="321">
        <v>3827</v>
      </c>
      <c r="N195" s="453">
        <v>1.1389880952380953</v>
      </c>
      <c r="O195" s="205">
        <v>77</v>
      </c>
      <c r="P195" s="206">
        <v>93</v>
      </c>
      <c r="Q195" s="230">
        <v>3997</v>
      </c>
      <c r="R195" s="231">
        <v>1.1895833333333334</v>
      </c>
      <c r="S195" s="206" t="s">
        <v>518</v>
      </c>
      <c r="T195" s="206"/>
      <c r="U195" s="263">
        <v>3360</v>
      </c>
      <c r="V195" s="190"/>
      <c r="W195" s="189"/>
      <c r="X195" s="191"/>
      <c r="Y195" s="191"/>
      <c r="Z195" s="192"/>
      <c r="AA195" s="193"/>
      <c r="AB195" s="192"/>
      <c r="AC195" s="193"/>
      <c r="AF195" s="193"/>
      <c r="AG195" s="193"/>
      <c r="AH195" s="193"/>
      <c r="AI195" s="191"/>
      <c r="AJ195" s="192"/>
      <c r="AK195" s="192"/>
      <c r="AL195" s="195"/>
      <c r="AN195" s="189"/>
    </row>
    <row r="196" spans="1:40" s="194" customFormat="1" ht="20.9" customHeight="1" x14ac:dyDescent="0.4">
      <c r="A196" s="224">
        <v>146</v>
      </c>
      <c r="B196" s="226">
        <v>266</v>
      </c>
      <c r="C196" s="225" t="s">
        <v>253</v>
      </c>
      <c r="D196" s="226" t="s">
        <v>363</v>
      </c>
      <c r="E196" s="233" t="s">
        <v>45</v>
      </c>
      <c r="F196" s="234" t="s">
        <v>190</v>
      </c>
      <c r="G196" s="234" t="s">
        <v>53</v>
      </c>
      <c r="H196" s="235">
        <v>0.79</v>
      </c>
      <c r="I196" s="511" t="s">
        <v>475</v>
      </c>
      <c r="J196" s="512">
        <v>42500</v>
      </c>
      <c r="K196" s="513">
        <v>1.02</v>
      </c>
      <c r="L196" s="517">
        <v>0.09</v>
      </c>
      <c r="M196" s="321">
        <v>3980</v>
      </c>
      <c r="N196" s="453">
        <v>1.1845238095238095</v>
      </c>
      <c r="O196" s="205">
        <v>80</v>
      </c>
      <c r="P196" s="206">
        <v>67</v>
      </c>
      <c r="Q196" s="230">
        <v>4127</v>
      </c>
      <c r="R196" s="231">
        <v>1.2282738095238095</v>
      </c>
      <c r="S196" s="206" t="s">
        <v>518</v>
      </c>
      <c r="T196" s="206"/>
      <c r="U196" s="263">
        <v>3360</v>
      </c>
      <c r="V196" s="190"/>
      <c r="W196" s="189"/>
      <c r="X196" s="191"/>
      <c r="Y196" s="191"/>
      <c r="Z196" s="192"/>
      <c r="AA196" s="193"/>
      <c r="AB196" s="192"/>
      <c r="AC196" s="193"/>
      <c r="AF196" s="193"/>
      <c r="AG196" s="193"/>
      <c r="AH196" s="193"/>
      <c r="AI196" s="191"/>
      <c r="AJ196" s="192"/>
      <c r="AK196" s="192"/>
      <c r="AL196" s="195"/>
      <c r="AN196" s="189"/>
    </row>
    <row r="197" spans="1:40" s="214" customFormat="1" ht="20.9" customHeight="1" x14ac:dyDescent="0.4">
      <c r="A197" s="224">
        <v>147.1</v>
      </c>
      <c r="B197" s="226">
        <v>80</v>
      </c>
      <c r="C197" s="225" t="s">
        <v>253</v>
      </c>
      <c r="D197" s="226" t="s">
        <v>267</v>
      </c>
      <c r="E197" s="233" t="s">
        <v>45</v>
      </c>
      <c r="F197" s="234" t="s">
        <v>190</v>
      </c>
      <c r="G197" s="234" t="s">
        <v>53</v>
      </c>
      <c r="H197" s="235">
        <v>1.2</v>
      </c>
      <c r="I197" s="511" t="s">
        <v>475</v>
      </c>
      <c r="J197" s="512">
        <v>52500</v>
      </c>
      <c r="K197" s="513">
        <v>1.02</v>
      </c>
      <c r="L197" s="517">
        <v>0.09</v>
      </c>
      <c r="M197" s="321">
        <v>4916</v>
      </c>
      <c r="N197" s="453">
        <v>1.463095238095238</v>
      </c>
      <c r="O197" s="205">
        <v>98</v>
      </c>
      <c r="P197" s="206"/>
      <c r="Q197" s="230">
        <v>5014</v>
      </c>
      <c r="R197" s="231">
        <v>1.4922619047619048</v>
      </c>
      <c r="S197" s="206" t="s">
        <v>518</v>
      </c>
      <c r="T197" s="206"/>
      <c r="U197" s="263">
        <v>3360</v>
      </c>
      <c r="V197" s="210"/>
      <c r="W197" s="209"/>
      <c r="X197" s="211"/>
      <c r="Y197" s="211"/>
      <c r="Z197" s="212"/>
      <c r="AA197" s="213"/>
      <c r="AB197" s="212"/>
      <c r="AC197" s="213"/>
      <c r="AF197" s="213"/>
      <c r="AG197" s="213"/>
      <c r="AH197" s="213"/>
      <c r="AI197" s="211"/>
      <c r="AJ197" s="212"/>
      <c r="AK197" s="212"/>
      <c r="AL197" s="215"/>
      <c r="AN197" s="209"/>
    </row>
    <row r="198" spans="1:40" s="214" customFormat="1" ht="20.9" customHeight="1" x14ac:dyDescent="0.4">
      <c r="A198" s="224">
        <v>147.19999999999999</v>
      </c>
      <c r="B198" s="226"/>
      <c r="C198" s="225" t="s">
        <v>253</v>
      </c>
      <c r="D198" s="226" t="s">
        <v>268</v>
      </c>
      <c r="E198" s="233" t="s">
        <v>45</v>
      </c>
      <c r="F198" s="234" t="s">
        <v>190</v>
      </c>
      <c r="G198" s="234" t="s">
        <v>53</v>
      </c>
      <c r="H198" s="235">
        <v>0.56000000000000005</v>
      </c>
      <c r="I198" s="511" t="s">
        <v>498</v>
      </c>
      <c r="J198" s="512">
        <v>58800</v>
      </c>
      <c r="K198" s="513">
        <v>1.02</v>
      </c>
      <c r="L198" s="517">
        <v>0.09</v>
      </c>
      <c r="M198" s="321">
        <v>5398</v>
      </c>
      <c r="N198" s="453">
        <v>1.6065476190476191</v>
      </c>
      <c r="O198" s="205">
        <v>108</v>
      </c>
      <c r="P198" s="206"/>
      <c r="Q198" s="230">
        <v>5506</v>
      </c>
      <c r="R198" s="231">
        <v>1.6386904761904761</v>
      </c>
      <c r="S198" s="206" t="s">
        <v>518</v>
      </c>
      <c r="T198" s="206"/>
      <c r="U198" s="263">
        <v>3360</v>
      </c>
      <c r="V198" s="210"/>
      <c r="W198" s="209"/>
      <c r="X198" s="211"/>
      <c r="Y198" s="211"/>
      <c r="Z198" s="212"/>
      <c r="AA198" s="213"/>
      <c r="AB198" s="212"/>
      <c r="AC198" s="213"/>
      <c r="AF198" s="213"/>
      <c r="AG198" s="213"/>
      <c r="AH198" s="213"/>
      <c r="AI198" s="211"/>
      <c r="AJ198" s="212"/>
      <c r="AK198" s="212"/>
      <c r="AL198" s="215"/>
      <c r="AN198" s="209"/>
    </row>
    <row r="199" spans="1:40" s="21" customFormat="1" ht="20.9" customHeight="1" x14ac:dyDescent="0.4">
      <c r="A199" s="11">
        <v>148</v>
      </c>
      <c r="B199" s="97"/>
      <c r="C199" s="12" t="s">
        <v>269</v>
      </c>
      <c r="D199" s="13" t="s">
        <v>270</v>
      </c>
      <c r="E199" s="154" t="s">
        <v>60</v>
      </c>
      <c r="F199" s="157" t="s">
        <v>51</v>
      </c>
      <c r="G199" s="157" t="s">
        <v>46</v>
      </c>
      <c r="H199" s="31">
        <v>3.59</v>
      </c>
      <c r="I199" s="490" t="s">
        <v>475</v>
      </c>
      <c r="J199" s="485">
        <v>369</v>
      </c>
      <c r="K199" s="477">
        <v>1.02</v>
      </c>
      <c r="L199" s="414">
        <v>0.1302305895376</v>
      </c>
      <c r="M199" s="320">
        <v>50</v>
      </c>
      <c r="N199" s="450">
        <v>6.097560975609756E-2</v>
      </c>
      <c r="O199" s="133">
        <v>1</v>
      </c>
      <c r="P199" s="17"/>
      <c r="Q199" s="18">
        <v>51</v>
      </c>
      <c r="R199" s="19">
        <v>6.2195121951219512E-2</v>
      </c>
      <c r="S199" s="16" t="s">
        <v>516</v>
      </c>
      <c r="T199" s="16"/>
      <c r="U199" s="30">
        <v>820</v>
      </c>
      <c r="V199" s="87"/>
      <c r="W199" s="86"/>
      <c r="X199" s="88"/>
      <c r="Y199" s="88"/>
      <c r="Z199" s="85"/>
      <c r="AA199" s="70"/>
      <c r="AB199" s="85"/>
      <c r="AC199" s="70"/>
      <c r="AF199" s="70"/>
      <c r="AG199" s="70"/>
      <c r="AH199" s="70"/>
      <c r="AI199" s="88"/>
      <c r="AJ199" s="85"/>
      <c r="AK199" s="85"/>
      <c r="AL199" s="89"/>
      <c r="AN199" s="86"/>
    </row>
    <row r="200" spans="1:40" s="21" customFormat="1" ht="20.9" customHeight="1" x14ac:dyDescent="0.4">
      <c r="A200" s="11">
        <v>149</v>
      </c>
      <c r="B200" s="13"/>
      <c r="C200" s="12" t="s">
        <v>271</v>
      </c>
      <c r="D200" s="13" t="s">
        <v>492</v>
      </c>
      <c r="E200" s="156" t="s">
        <v>45</v>
      </c>
      <c r="F200" s="157" t="s">
        <v>44</v>
      </c>
      <c r="G200" s="157" t="s">
        <v>53</v>
      </c>
      <c r="H200" s="31">
        <v>0.77</v>
      </c>
      <c r="I200" s="490" t="s">
        <v>498</v>
      </c>
      <c r="J200" s="485">
        <v>4042.2293999999997</v>
      </c>
      <c r="K200" s="477">
        <v>1.02</v>
      </c>
      <c r="L200" s="414">
        <v>0.18405684744166179</v>
      </c>
      <c r="M200" s="320">
        <v>759</v>
      </c>
      <c r="N200" s="450">
        <v>0.66</v>
      </c>
      <c r="O200" s="133">
        <v>15</v>
      </c>
      <c r="P200" s="466"/>
      <c r="Q200" s="18">
        <v>774</v>
      </c>
      <c r="R200" s="19">
        <v>0.67304347826086952</v>
      </c>
      <c r="S200" s="16" t="s">
        <v>516</v>
      </c>
      <c r="T200" s="16"/>
      <c r="U200" s="20">
        <v>1150</v>
      </c>
      <c r="V200" s="87"/>
      <c r="W200" s="86"/>
      <c r="X200" s="88"/>
      <c r="Y200" s="88"/>
      <c r="Z200" s="85"/>
      <c r="AA200" s="70"/>
      <c r="AB200" s="85"/>
      <c r="AC200" s="70"/>
      <c r="AF200" s="70"/>
      <c r="AG200" s="70"/>
      <c r="AH200" s="70"/>
      <c r="AI200" s="88"/>
      <c r="AJ200" s="85"/>
      <c r="AK200" s="85"/>
      <c r="AL200" s="89"/>
      <c r="AN200" s="86"/>
    </row>
    <row r="201" spans="1:40" s="21" customFormat="1" ht="20.9" customHeight="1" x14ac:dyDescent="0.4">
      <c r="A201" s="22">
        <v>150.1</v>
      </c>
      <c r="B201" s="24"/>
      <c r="C201" s="23" t="s">
        <v>273</v>
      </c>
      <c r="D201" s="24" t="s">
        <v>274</v>
      </c>
      <c r="E201" s="154" t="s">
        <v>45</v>
      </c>
      <c r="F201" s="149" t="s">
        <v>44</v>
      </c>
      <c r="G201" s="149" t="s">
        <v>53</v>
      </c>
      <c r="H201" s="32">
        <v>1.1299999999999999</v>
      </c>
      <c r="I201" s="490" t="s">
        <v>498</v>
      </c>
      <c r="J201" s="485">
        <v>12306.594499999999</v>
      </c>
      <c r="K201" s="477">
        <v>1.0246999999999999</v>
      </c>
      <c r="L201" s="414">
        <v>9.4583436546966757E-2</v>
      </c>
      <c r="M201" s="320">
        <v>1193</v>
      </c>
      <c r="N201" s="450">
        <v>0.72303030303030302</v>
      </c>
      <c r="O201" s="133">
        <v>29</v>
      </c>
      <c r="P201" s="466">
        <v>62</v>
      </c>
      <c r="Q201" s="28">
        <v>1284</v>
      </c>
      <c r="R201" s="29">
        <v>0.7781818181818182</v>
      </c>
      <c r="S201" s="17" t="s">
        <v>516</v>
      </c>
      <c r="T201" s="17">
        <v>1650</v>
      </c>
      <c r="U201" s="30">
        <v>1650</v>
      </c>
      <c r="V201" s="87"/>
      <c r="W201" s="86"/>
      <c r="X201" s="88"/>
      <c r="Y201" s="88"/>
      <c r="Z201" s="85"/>
      <c r="AA201" s="70"/>
      <c r="AB201" s="85"/>
      <c r="AC201" s="70"/>
      <c r="AF201" s="70"/>
      <c r="AG201" s="70"/>
      <c r="AH201" s="70"/>
      <c r="AI201" s="88"/>
      <c r="AJ201" s="85"/>
      <c r="AK201" s="85"/>
      <c r="AL201" s="89"/>
      <c r="AN201" s="86"/>
    </row>
    <row r="202" spans="1:40" s="21" customFormat="1" ht="20.9" customHeight="1" x14ac:dyDescent="0.4">
      <c r="A202" s="22">
        <v>150.19999999999999</v>
      </c>
      <c r="B202" s="24"/>
      <c r="C202" s="23" t="s">
        <v>273</v>
      </c>
      <c r="D202" s="24" t="s">
        <v>275</v>
      </c>
      <c r="E202" s="154" t="s">
        <v>45</v>
      </c>
      <c r="F202" s="149" t="s">
        <v>44</v>
      </c>
      <c r="G202" s="149" t="s">
        <v>53</v>
      </c>
      <c r="H202" s="32">
        <v>2.64</v>
      </c>
      <c r="I202" s="490" t="s">
        <v>498</v>
      </c>
      <c r="J202" s="485">
        <v>8652.5239999999994</v>
      </c>
      <c r="K202" s="477">
        <v>1.02</v>
      </c>
      <c r="L202" s="414">
        <v>9.384544902735896E-2</v>
      </c>
      <c r="M202" s="323">
        <v>828</v>
      </c>
      <c r="N202" s="450">
        <v>0.57499999999999996</v>
      </c>
      <c r="O202" s="133">
        <v>17</v>
      </c>
      <c r="P202" s="17">
        <v>66</v>
      </c>
      <c r="Q202" s="28">
        <v>911</v>
      </c>
      <c r="R202" s="29">
        <v>0.63263888888888886</v>
      </c>
      <c r="S202" s="17" t="s">
        <v>516</v>
      </c>
      <c r="T202" s="17"/>
      <c r="U202" s="30">
        <v>1440</v>
      </c>
      <c r="V202" s="87"/>
      <c r="W202" s="86"/>
      <c r="X202" s="88"/>
      <c r="Y202" s="88"/>
      <c r="Z202" s="85"/>
      <c r="AA202" s="70"/>
      <c r="AB202" s="85"/>
      <c r="AC202" s="70"/>
      <c r="AF202" s="70"/>
      <c r="AG202" s="70"/>
      <c r="AH202" s="70"/>
      <c r="AI202" s="88"/>
      <c r="AJ202" s="85"/>
      <c r="AK202" s="85"/>
      <c r="AL202" s="89"/>
      <c r="AN202" s="86"/>
    </row>
    <row r="203" spans="1:40" s="214" customFormat="1" ht="20.9" customHeight="1" x14ac:dyDescent="0.4">
      <c r="A203" s="236">
        <v>151.1</v>
      </c>
      <c r="B203" s="237"/>
      <c r="C203" s="238" t="s">
        <v>276</v>
      </c>
      <c r="D203" s="237" t="s">
        <v>277</v>
      </c>
      <c r="E203" s="239" t="s">
        <v>45</v>
      </c>
      <c r="F203" s="240" t="s">
        <v>44</v>
      </c>
      <c r="G203" s="240" t="s">
        <v>53</v>
      </c>
      <c r="H203" s="241">
        <v>1.47</v>
      </c>
      <c r="I203" s="511" t="s">
        <v>498</v>
      </c>
      <c r="J203" s="512">
        <v>10491.822</v>
      </c>
      <c r="K203" s="529">
        <v>1.0419</v>
      </c>
      <c r="L203" s="514">
        <v>0.10941855475626636</v>
      </c>
      <c r="M203" s="553">
        <v>1196</v>
      </c>
      <c r="N203" s="453">
        <v>1.04</v>
      </c>
      <c r="O203" s="243">
        <v>50</v>
      </c>
      <c r="P203" s="244">
        <v>66</v>
      </c>
      <c r="Q203" s="242">
        <v>1312</v>
      </c>
      <c r="R203" s="245">
        <v>1.1408695652173912</v>
      </c>
      <c r="S203" s="244" t="s">
        <v>518</v>
      </c>
      <c r="T203" s="244"/>
      <c r="U203" s="264">
        <v>1150</v>
      </c>
      <c r="V203" s="210"/>
      <c r="W203" s="209"/>
      <c r="X203" s="211"/>
      <c r="Y203" s="211"/>
      <c r="Z203" s="212"/>
      <c r="AA203" s="213"/>
      <c r="AB203" s="212"/>
      <c r="AC203" s="213"/>
      <c r="AF203" s="213"/>
      <c r="AG203" s="213"/>
      <c r="AH203" s="213"/>
      <c r="AI203" s="211"/>
      <c r="AJ203" s="212"/>
      <c r="AK203" s="212"/>
      <c r="AL203" s="215"/>
      <c r="AN203" s="209"/>
    </row>
    <row r="204" spans="1:40" s="214" customFormat="1" ht="19.5" customHeight="1" x14ac:dyDescent="0.4">
      <c r="A204" s="11">
        <v>151.19999999999999</v>
      </c>
      <c r="B204" s="13"/>
      <c r="C204" s="12" t="s">
        <v>276</v>
      </c>
      <c r="D204" s="13" t="s">
        <v>491</v>
      </c>
      <c r="E204" s="156" t="s">
        <v>45</v>
      </c>
      <c r="F204" s="157" t="s">
        <v>44</v>
      </c>
      <c r="G204" s="157" t="s">
        <v>53</v>
      </c>
      <c r="H204" s="31">
        <v>0.9</v>
      </c>
      <c r="I204" s="490" t="s">
        <v>498</v>
      </c>
      <c r="J204" s="485">
        <v>8432</v>
      </c>
      <c r="K204" s="479">
        <v>1.0572999999999999</v>
      </c>
      <c r="L204" s="414">
        <v>0.1195460197206103</v>
      </c>
      <c r="M204" s="323">
        <v>1066</v>
      </c>
      <c r="N204" s="450">
        <v>0.74027777777777781</v>
      </c>
      <c r="O204" s="134">
        <v>61</v>
      </c>
      <c r="P204" s="466">
        <v>60</v>
      </c>
      <c r="Q204" s="18">
        <v>1187</v>
      </c>
      <c r="R204" s="19">
        <v>0.82430555555555551</v>
      </c>
      <c r="S204" s="16" t="s">
        <v>516</v>
      </c>
      <c r="T204" s="16"/>
      <c r="U204" s="20">
        <v>1440</v>
      </c>
      <c r="V204" s="210"/>
      <c r="W204" s="209"/>
      <c r="X204" s="211"/>
      <c r="Y204" s="211"/>
      <c r="Z204" s="212"/>
      <c r="AA204" s="213"/>
      <c r="AB204" s="212"/>
      <c r="AC204" s="213"/>
      <c r="AF204" s="213"/>
      <c r="AG204" s="213"/>
      <c r="AH204" s="213"/>
      <c r="AI204" s="211"/>
      <c r="AJ204" s="212"/>
      <c r="AK204" s="212"/>
      <c r="AL204" s="215"/>
      <c r="AN204" s="209"/>
    </row>
    <row r="205" spans="1:40" s="214" customFormat="1" ht="23.25" customHeight="1" x14ac:dyDescent="0.4">
      <c r="A205" s="106">
        <v>152.19999999999999</v>
      </c>
      <c r="B205" s="24"/>
      <c r="C205" s="158" t="s">
        <v>321</v>
      </c>
      <c r="D205" s="158" t="s">
        <v>322</v>
      </c>
      <c r="E205" s="154" t="s">
        <v>45</v>
      </c>
      <c r="F205" s="157" t="s">
        <v>177</v>
      </c>
      <c r="G205" s="149" t="s">
        <v>53</v>
      </c>
      <c r="H205" s="32">
        <v>1.75</v>
      </c>
      <c r="I205" s="490" t="s">
        <v>498</v>
      </c>
      <c r="J205" s="485">
        <v>10978.545600000001</v>
      </c>
      <c r="K205" s="477">
        <v>1.0657000000000001</v>
      </c>
      <c r="L205" s="414">
        <v>0.10383889100938834</v>
      </c>
      <c r="M205" s="323">
        <v>1215</v>
      </c>
      <c r="N205" s="450">
        <v>0.37732919254658387</v>
      </c>
      <c r="O205" s="134">
        <v>80</v>
      </c>
      <c r="P205" s="17">
        <v>626</v>
      </c>
      <c r="Q205" s="28">
        <v>1921</v>
      </c>
      <c r="R205" s="29">
        <v>0.59658385093167698</v>
      </c>
      <c r="S205" s="17" t="s">
        <v>516</v>
      </c>
      <c r="T205" s="17"/>
      <c r="U205" s="30">
        <v>3220</v>
      </c>
      <c r="V205" s="210"/>
      <c r="W205" s="209"/>
      <c r="X205" s="211"/>
      <c r="Y205" s="211"/>
      <c r="Z205" s="212"/>
      <c r="AA205" s="213"/>
      <c r="AB205" s="212"/>
      <c r="AC205" s="213"/>
      <c r="AF205" s="213"/>
      <c r="AG205" s="213"/>
      <c r="AH205" s="213"/>
      <c r="AI205" s="211"/>
      <c r="AJ205" s="212"/>
      <c r="AK205" s="212"/>
      <c r="AL205" s="215"/>
      <c r="AN205" s="209"/>
    </row>
    <row r="206" spans="1:40" s="21" customFormat="1" ht="20.25" customHeight="1" x14ac:dyDescent="0.4">
      <c r="A206" s="554">
        <v>153.1</v>
      </c>
      <c r="B206" s="250"/>
      <c r="C206" s="393" t="s">
        <v>323</v>
      </c>
      <c r="D206" s="180" t="s">
        <v>282</v>
      </c>
      <c r="E206" s="257" t="s">
        <v>52</v>
      </c>
      <c r="F206" s="395" t="s">
        <v>76</v>
      </c>
      <c r="G206" s="258" t="s">
        <v>53</v>
      </c>
      <c r="H206" s="254">
        <v>3.03</v>
      </c>
      <c r="I206" s="506" t="s">
        <v>498</v>
      </c>
      <c r="J206" s="507">
        <v>9848.2428</v>
      </c>
      <c r="K206" s="508">
        <v>1.1503000000000001</v>
      </c>
      <c r="L206" s="509">
        <v>0.10438410393374949</v>
      </c>
      <c r="M206" s="555">
        <v>1183</v>
      </c>
      <c r="N206" s="450">
        <v>0.41076388888888887</v>
      </c>
      <c r="O206" s="427">
        <v>178</v>
      </c>
      <c r="P206" s="186">
        <v>1343</v>
      </c>
      <c r="Q206" s="255">
        <v>2704</v>
      </c>
      <c r="R206" s="256">
        <v>0.93888888888888888</v>
      </c>
      <c r="S206" s="186" t="s">
        <v>517</v>
      </c>
      <c r="T206" s="186"/>
      <c r="U206" s="265">
        <v>2880</v>
      </c>
      <c r="V206" s="87"/>
      <c r="W206" s="86"/>
      <c r="X206" s="88"/>
      <c r="Y206" s="88"/>
      <c r="Z206" s="85"/>
      <c r="AA206" s="70"/>
      <c r="AB206" s="85"/>
      <c r="AC206" s="70"/>
      <c r="AF206" s="70"/>
      <c r="AG206" s="70"/>
      <c r="AH206" s="70"/>
      <c r="AI206" s="88"/>
      <c r="AJ206" s="85"/>
      <c r="AK206" s="85"/>
      <c r="AL206" s="89"/>
      <c r="AN206" s="86"/>
    </row>
    <row r="207" spans="1:40" s="21" customFormat="1" ht="20" x14ac:dyDescent="0.4">
      <c r="A207" s="246">
        <v>153.19999999999999</v>
      </c>
      <c r="B207" s="199"/>
      <c r="C207" s="223" t="s">
        <v>323</v>
      </c>
      <c r="D207" s="199" t="s">
        <v>283</v>
      </c>
      <c r="E207" s="200" t="s">
        <v>45</v>
      </c>
      <c r="F207" s="201" t="s">
        <v>177</v>
      </c>
      <c r="G207" s="201" t="s">
        <v>53</v>
      </c>
      <c r="H207" s="247">
        <v>0.36</v>
      </c>
      <c r="I207" s="511" t="s">
        <v>498</v>
      </c>
      <c r="J207" s="512">
        <v>19744.6194</v>
      </c>
      <c r="K207" s="513">
        <v>1.1153</v>
      </c>
      <c r="L207" s="514">
        <v>9.1366663669394416E-2</v>
      </c>
      <c r="M207" s="553">
        <v>2012</v>
      </c>
      <c r="N207" s="450">
        <v>0.62484472049689443</v>
      </c>
      <c r="O207" s="248">
        <v>232</v>
      </c>
      <c r="P207" s="515">
        <v>1048</v>
      </c>
      <c r="Q207" s="207">
        <v>3292</v>
      </c>
      <c r="R207" s="208">
        <v>1.022360248447205</v>
      </c>
      <c r="S207" s="204" t="s">
        <v>518</v>
      </c>
      <c r="T207" s="204"/>
      <c r="U207" s="263">
        <v>3220</v>
      </c>
      <c r="V207" s="87"/>
      <c r="W207" s="86"/>
      <c r="X207" s="88"/>
      <c r="Y207" s="88"/>
      <c r="Z207" s="85"/>
      <c r="AA207" s="70"/>
      <c r="AB207" s="85"/>
      <c r="AC207" s="70"/>
      <c r="AF207" s="70"/>
      <c r="AG207" s="70"/>
      <c r="AH207" s="70"/>
      <c r="AI207" s="88"/>
      <c r="AJ207" s="85"/>
      <c r="AK207" s="85"/>
      <c r="AL207" s="89"/>
      <c r="AN207" s="86"/>
    </row>
    <row r="208" spans="1:40" s="214" customFormat="1" ht="20" x14ac:dyDescent="0.4">
      <c r="A208" s="556">
        <v>154</v>
      </c>
      <c r="B208" s="180"/>
      <c r="C208" s="393" t="s">
        <v>323</v>
      </c>
      <c r="D208" s="393" t="s">
        <v>324</v>
      </c>
      <c r="E208" s="394" t="s">
        <v>45</v>
      </c>
      <c r="F208" s="395" t="s">
        <v>177</v>
      </c>
      <c r="G208" s="395" t="s">
        <v>53</v>
      </c>
      <c r="H208" s="557">
        <v>4.08</v>
      </c>
      <c r="I208" s="506" t="s">
        <v>498</v>
      </c>
      <c r="J208" s="507">
        <v>16614.239400000002</v>
      </c>
      <c r="K208" s="508">
        <v>1.1565000000000001</v>
      </c>
      <c r="L208" s="509">
        <v>0.1085815580579632</v>
      </c>
      <c r="M208" s="555">
        <v>2086</v>
      </c>
      <c r="N208" s="450">
        <v>0.64782608695652177</v>
      </c>
      <c r="O208" s="558">
        <v>327</v>
      </c>
      <c r="P208" s="510">
        <v>580</v>
      </c>
      <c r="Q208" s="187">
        <v>2993</v>
      </c>
      <c r="R208" s="188">
        <v>0.92950310559006211</v>
      </c>
      <c r="S208" s="184" t="s">
        <v>517</v>
      </c>
      <c r="T208" s="184"/>
      <c r="U208" s="265">
        <v>3220</v>
      </c>
      <c r="V208" s="210"/>
      <c r="W208" s="209"/>
      <c r="X208" s="211"/>
      <c r="Y208" s="211"/>
      <c r="Z208" s="212"/>
      <c r="AA208" s="213"/>
      <c r="AB208" s="212"/>
      <c r="AC208" s="213"/>
      <c r="AF208" s="213"/>
      <c r="AG208" s="213"/>
      <c r="AH208" s="213"/>
      <c r="AI208" s="211"/>
      <c r="AJ208" s="212"/>
      <c r="AK208" s="212"/>
      <c r="AL208" s="215"/>
      <c r="AN208" s="209"/>
    </row>
    <row r="209" spans="1:40" s="214" customFormat="1" ht="20" x14ac:dyDescent="0.4">
      <c r="A209" s="556">
        <v>155</v>
      </c>
      <c r="B209" s="180"/>
      <c r="C209" s="393" t="s">
        <v>323</v>
      </c>
      <c r="D209" s="393" t="s">
        <v>325</v>
      </c>
      <c r="E209" s="394" t="s">
        <v>45</v>
      </c>
      <c r="F209" s="395" t="s">
        <v>177</v>
      </c>
      <c r="G209" s="395" t="s">
        <v>53</v>
      </c>
      <c r="H209" s="557">
        <v>0.63</v>
      </c>
      <c r="I209" s="506" t="s">
        <v>498</v>
      </c>
      <c r="J209" s="507">
        <v>15738.406199999999</v>
      </c>
      <c r="K209" s="508">
        <v>1.1124000000000001</v>
      </c>
      <c r="L209" s="509">
        <v>0.10877848609600635</v>
      </c>
      <c r="M209" s="555">
        <v>1904</v>
      </c>
      <c r="N209" s="450">
        <v>0.59130434782608698</v>
      </c>
      <c r="O209" s="558">
        <v>214</v>
      </c>
      <c r="P209" s="510">
        <v>859</v>
      </c>
      <c r="Q209" s="187">
        <v>2977</v>
      </c>
      <c r="R209" s="188">
        <v>0.92453416149068324</v>
      </c>
      <c r="S209" s="184" t="s">
        <v>517</v>
      </c>
      <c r="T209" s="184"/>
      <c r="U209" s="266">
        <v>3220</v>
      </c>
      <c r="V209" s="210"/>
      <c r="W209" s="209"/>
      <c r="X209" s="211"/>
      <c r="Y209" s="211"/>
      <c r="Z209" s="212"/>
      <c r="AA209" s="213"/>
      <c r="AB209" s="212"/>
      <c r="AC209" s="213"/>
      <c r="AF209" s="213"/>
      <c r="AG209" s="213"/>
      <c r="AH209" s="213"/>
      <c r="AI209" s="211"/>
      <c r="AJ209" s="212"/>
      <c r="AK209" s="212"/>
      <c r="AL209" s="215"/>
      <c r="AN209" s="209"/>
    </row>
    <row r="210" spans="1:40" s="194" customFormat="1" ht="20" x14ac:dyDescent="0.4">
      <c r="A210" s="246">
        <v>156</v>
      </c>
      <c r="B210" s="199"/>
      <c r="C210" s="223" t="s">
        <v>323</v>
      </c>
      <c r="D210" s="223" t="s">
        <v>326</v>
      </c>
      <c r="E210" s="200" t="s">
        <v>45</v>
      </c>
      <c r="F210" s="201" t="s">
        <v>177</v>
      </c>
      <c r="G210" s="201" t="s">
        <v>53</v>
      </c>
      <c r="H210" s="247">
        <v>1.63</v>
      </c>
      <c r="I210" s="511" t="s">
        <v>498</v>
      </c>
      <c r="J210" s="512">
        <v>25316.695800000001</v>
      </c>
      <c r="K210" s="513">
        <v>1.1486000000000001</v>
      </c>
      <c r="L210" s="514">
        <v>9.6853081435690352E-2</v>
      </c>
      <c r="M210" s="553">
        <v>2816</v>
      </c>
      <c r="N210" s="450">
        <v>0.87453416149068319</v>
      </c>
      <c r="O210" s="248">
        <v>419</v>
      </c>
      <c r="P210" s="515">
        <v>794</v>
      </c>
      <c r="Q210" s="207">
        <v>4029</v>
      </c>
      <c r="R210" s="208">
        <v>1.2512422360248447</v>
      </c>
      <c r="S210" s="204" t="s">
        <v>518</v>
      </c>
      <c r="T210" s="204"/>
      <c r="U210" s="261">
        <v>3220</v>
      </c>
      <c r="V210" s="190"/>
      <c r="W210" s="189"/>
      <c r="X210" s="191"/>
      <c r="Y210" s="191"/>
      <c r="Z210" s="192"/>
      <c r="AA210" s="193"/>
      <c r="AB210" s="192"/>
      <c r="AC210" s="193"/>
      <c r="AF210" s="193"/>
      <c r="AG210" s="193"/>
      <c r="AH210" s="193"/>
      <c r="AI210" s="191"/>
      <c r="AJ210" s="192"/>
      <c r="AK210" s="192"/>
      <c r="AL210" s="195"/>
      <c r="AN210" s="189"/>
    </row>
    <row r="211" spans="1:40" s="214" customFormat="1" ht="20" x14ac:dyDescent="0.4">
      <c r="A211" s="246">
        <v>157</v>
      </c>
      <c r="B211" s="199"/>
      <c r="C211" s="199" t="s">
        <v>398</v>
      </c>
      <c r="D211" s="199" t="s">
        <v>394</v>
      </c>
      <c r="E211" s="200" t="s">
        <v>45</v>
      </c>
      <c r="F211" s="201" t="s">
        <v>190</v>
      </c>
      <c r="G211" s="201" t="s">
        <v>53</v>
      </c>
      <c r="H211" s="247">
        <v>0.95</v>
      </c>
      <c r="I211" s="511" t="s">
        <v>498</v>
      </c>
      <c r="J211" s="512">
        <v>47128.375799999994</v>
      </c>
      <c r="K211" s="513">
        <v>1.2139</v>
      </c>
      <c r="L211" s="514">
        <v>9.0046186189666463E-2</v>
      </c>
      <c r="M211" s="553">
        <v>5151</v>
      </c>
      <c r="N211" s="453">
        <v>1.4388268156424582</v>
      </c>
      <c r="O211" s="248">
        <v>1102</v>
      </c>
      <c r="P211" s="515">
        <v>922</v>
      </c>
      <c r="Q211" s="207">
        <v>7175</v>
      </c>
      <c r="R211" s="208">
        <v>2.0041899441340782</v>
      </c>
      <c r="S211" s="204" t="s">
        <v>518</v>
      </c>
      <c r="T211" s="204"/>
      <c r="U211" s="261">
        <v>3580</v>
      </c>
      <c r="V211" s="210"/>
      <c r="W211" s="209"/>
      <c r="X211" s="211"/>
      <c r="Y211" s="211"/>
      <c r="Z211" s="212"/>
      <c r="AA211" s="213"/>
      <c r="AB211" s="212"/>
      <c r="AC211" s="213"/>
      <c r="AF211" s="213"/>
      <c r="AG211" s="213"/>
      <c r="AH211" s="213"/>
      <c r="AI211" s="211"/>
      <c r="AJ211" s="212"/>
      <c r="AK211" s="212"/>
      <c r="AL211" s="215"/>
      <c r="AN211" s="209"/>
    </row>
    <row r="212" spans="1:40" s="194" customFormat="1" ht="20" x14ac:dyDescent="0.4">
      <c r="A212" s="246">
        <v>158</v>
      </c>
      <c r="B212" s="199"/>
      <c r="C212" s="199" t="s">
        <v>398</v>
      </c>
      <c r="D212" s="199" t="s">
        <v>395</v>
      </c>
      <c r="E212" s="200" t="s">
        <v>45</v>
      </c>
      <c r="F212" s="201" t="s">
        <v>190</v>
      </c>
      <c r="G212" s="201" t="s">
        <v>53</v>
      </c>
      <c r="H212" s="247">
        <v>0.79</v>
      </c>
      <c r="I212" s="511" t="s">
        <v>498</v>
      </c>
      <c r="J212" s="512">
        <v>27992.3292</v>
      </c>
      <c r="K212" s="513">
        <v>1.1415</v>
      </c>
      <c r="L212" s="514">
        <v>9.531182564114743E-2</v>
      </c>
      <c r="M212" s="553">
        <v>3046</v>
      </c>
      <c r="N212" s="450">
        <v>0.85083798882681561</v>
      </c>
      <c r="O212" s="248">
        <v>431</v>
      </c>
      <c r="P212" s="515">
        <v>685</v>
      </c>
      <c r="Q212" s="207">
        <v>4162</v>
      </c>
      <c r="R212" s="208">
        <v>1.1625698324022347</v>
      </c>
      <c r="S212" s="204" t="s">
        <v>518</v>
      </c>
      <c r="T212" s="204"/>
      <c r="U212" s="261">
        <v>3580</v>
      </c>
      <c r="V212" s="190"/>
      <c r="W212" s="189"/>
      <c r="X212" s="191"/>
      <c r="Y212" s="191"/>
      <c r="Z212" s="192"/>
      <c r="AA212" s="193"/>
      <c r="AB212" s="192"/>
      <c r="AC212" s="193"/>
      <c r="AF212" s="193"/>
      <c r="AG212" s="193"/>
      <c r="AH212" s="193"/>
      <c r="AI212" s="191"/>
      <c r="AJ212" s="192"/>
      <c r="AK212" s="192"/>
      <c r="AL212" s="195"/>
      <c r="AN212" s="189"/>
    </row>
    <row r="213" spans="1:40" s="21" customFormat="1" ht="21.75" customHeight="1" x14ac:dyDescent="0.4">
      <c r="A213" s="106">
        <v>159</v>
      </c>
      <c r="B213" s="13"/>
      <c r="C213" s="13" t="s">
        <v>398</v>
      </c>
      <c r="D213" s="160" t="s">
        <v>322</v>
      </c>
      <c r="E213" s="14" t="s">
        <v>45</v>
      </c>
      <c r="F213" s="10" t="s">
        <v>190</v>
      </c>
      <c r="G213" s="10" t="s">
        <v>53</v>
      </c>
      <c r="H213" s="32">
        <v>1.4</v>
      </c>
      <c r="I213" s="490" t="s">
        <v>498</v>
      </c>
      <c r="J213" s="485">
        <v>13766.266799999999</v>
      </c>
      <c r="K213" s="477">
        <v>1.0726</v>
      </c>
      <c r="L213" s="414">
        <v>9.8211085085173566E-2</v>
      </c>
      <c r="M213" s="323">
        <v>1450</v>
      </c>
      <c r="N213" s="450">
        <v>0.40502793296089384</v>
      </c>
      <c r="O213" s="134">
        <v>105</v>
      </c>
      <c r="P213" s="17">
        <v>16</v>
      </c>
      <c r="Q213" s="18">
        <v>1571</v>
      </c>
      <c r="R213" s="19">
        <v>0.43882681564245812</v>
      </c>
      <c r="S213" s="16" t="s">
        <v>516</v>
      </c>
      <c r="T213" s="17"/>
      <c r="U213" s="30">
        <v>3580</v>
      </c>
      <c r="V213" s="87"/>
      <c r="W213" s="86"/>
      <c r="X213" s="88"/>
      <c r="Y213" s="88"/>
      <c r="Z213" s="85"/>
      <c r="AA213" s="70"/>
      <c r="AB213" s="85"/>
      <c r="AC213" s="70"/>
      <c r="AF213" s="70"/>
      <c r="AG213" s="70"/>
      <c r="AH213" s="70"/>
      <c r="AI213" s="88"/>
      <c r="AJ213" s="85"/>
      <c r="AK213" s="85"/>
      <c r="AL213" s="89"/>
      <c r="AN213" s="86"/>
    </row>
    <row r="214" spans="1:40" s="21" customFormat="1" ht="20" x14ac:dyDescent="0.4">
      <c r="A214" s="448">
        <v>160.1</v>
      </c>
      <c r="B214" s="12"/>
      <c r="C214" s="160" t="s">
        <v>327</v>
      </c>
      <c r="D214" s="13" t="s">
        <v>374</v>
      </c>
      <c r="E214" s="14" t="s">
        <v>45</v>
      </c>
      <c r="F214" s="10" t="s">
        <v>190</v>
      </c>
      <c r="G214" s="10" t="s">
        <v>53</v>
      </c>
      <c r="H214" s="15">
        <v>0.64</v>
      </c>
      <c r="I214" s="490" t="s">
        <v>498</v>
      </c>
      <c r="J214" s="485">
        <v>13603.689</v>
      </c>
      <c r="K214" s="477">
        <v>1.02</v>
      </c>
      <c r="L214" s="414">
        <v>0.10732382958769493</v>
      </c>
      <c r="M214" s="320">
        <v>1489</v>
      </c>
      <c r="N214" s="450">
        <v>0.41592178770949723</v>
      </c>
      <c r="O214" s="133">
        <v>30</v>
      </c>
      <c r="P214" s="466">
        <v>484</v>
      </c>
      <c r="Q214" s="18">
        <v>2003</v>
      </c>
      <c r="R214" s="19">
        <v>0.55949720670391057</v>
      </c>
      <c r="S214" s="16" t="s">
        <v>516</v>
      </c>
      <c r="T214" s="16"/>
      <c r="U214" s="20">
        <v>3580</v>
      </c>
      <c r="V214" s="87"/>
      <c r="W214" s="86"/>
      <c r="X214" s="88"/>
      <c r="Y214" s="88"/>
      <c r="Z214" s="85"/>
      <c r="AA214" s="70"/>
      <c r="AB214" s="85"/>
      <c r="AC214" s="70"/>
      <c r="AF214" s="70"/>
      <c r="AG214" s="70"/>
      <c r="AH214" s="70"/>
      <c r="AI214" s="88"/>
      <c r="AJ214" s="85"/>
      <c r="AK214" s="85"/>
      <c r="AL214" s="89"/>
      <c r="AN214" s="86"/>
    </row>
    <row r="215" spans="1:40" s="162" customFormat="1" ht="20" x14ac:dyDescent="0.4">
      <c r="A215" s="448">
        <v>160.19999999999999</v>
      </c>
      <c r="B215" s="12"/>
      <c r="C215" s="13" t="s">
        <v>327</v>
      </c>
      <c r="D215" s="13" t="s">
        <v>373</v>
      </c>
      <c r="E215" s="14" t="s">
        <v>45</v>
      </c>
      <c r="F215" s="10" t="s">
        <v>190</v>
      </c>
      <c r="G215" s="10" t="s">
        <v>53</v>
      </c>
      <c r="H215" s="15">
        <v>1.45</v>
      </c>
      <c r="I215" s="490" t="s">
        <v>498</v>
      </c>
      <c r="J215" s="485">
        <v>14601.034799999999</v>
      </c>
      <c r="K215" s="477">
        <v>1.0350999999999999</v>
      </c>
      <c r="L215" s="414">
        <v>9.7801287344373711E-2</v>
      </c>
      <c r="M215" s="320">
        <v>1478</v>
      </c>
      <c r="N215" s="450">
        <v>0.41284916201117317</v>
      </c>
      <c r="O215" s="133">
        <v>52</v>
      </c>
      <c r="P215" s="466">
        <v>495</v>
      </c>
      <c r="Q215" s="18">
        <v>2025</v>
      </c>
      <c r="R215" s="19">
        <v>0.56564245810055869</v>
      </c>
      <c r="S215" s="16" t="s">
        <v>516</v>
      </c>
      <c r="T215" s="16"/>
      <c r="U215" s="30">
        <v>3580</v>
      </c>
      <c r="V215" s="164"/>
      <c r="W215" s="163"/>
      <c r="X215" s="165"/>
      <c r="Y215" s="165"/>
      <c r="Z215" s="166"/>
      <c r="AA215" s="167"/>
      <c r="AB215" s="166"/>
      <c r="AC215" s="167"/>
      <c r="AF215" s="167"/>
      <c r="AG215" s="167"/>
      <c r="AH215" s="167"/>
      <c r="AI215" s="165"/>
      <c r="AJ215" s="166"/>
      <c r="AK215" s="166"/>
      <c r="AL215" s="168"/>
      <c r="AN215" s="163"/>
    </row>
    <row r="216" spans="1:40" s="21" customFormat="1" ht="20" x14ac:dyDescent="0.4">
      <c r="A216" s="448">
        <v>161.1</v>
      </c>
      <c r="B216" s="12"/>
      <c r="C216" s="160" t="s">
        <v>328</v>
      </c>
      <c r="D216" s="160" t="s">
        <v>288</v>
      </c>
      <c r="E216" s="14" t="s">
        <v>45</v>
      </c>
      <c r="F216" s="10" t="s">
        <v>291</v>
      </c>
      <c r="G216" s="10" t="s">
        <v>53</v>
      </c>
      <c r="H216" s="15">
        <v>1.8</v>
      </c>
      <c r="I216" s="490" t="s">
        <v>498</v>
      </c>
      <c r="J216" s="485">
        <v>27092.934000000001</v>
      </c>
      <c r="K216" s="477">
        <v>1.1346000000000001</v>
      </c>
      <c r="L216" s="414">
        <v>9.5000000000000001E-2</v>
      </c>
      <c r="M216" s="320">
        <v>2920</v>
      </c>
      <c r="N216" s="450">
        <v>0.42941176470588233</v>
      </c>
      <c r="O216" s="133">
        <v>393</v>
      </c>
      <c r="P216" s="466">
        <v>1597</v>
      </c>
      <c r="Q216" s="18">
        <v>4910</v>
      </c>
      <c r="R216" s="19">
        <v>0.72205882352941175</v>
      </c>
      <c r="S216" s="16" t="s">
        <v>516</v>
      </c>
      <c r="T216" s="16"/>
      <c r="U216" s="30">
        <v>6800</v>
      </c>
      <c r="V216" s="87"/>
      <c r="W216" s="86"/>
      <c r="X216" s="88"/>
      <c r="Y216" s="88"/>
      <c r="Z216" s="85"/>
      <c r="AA216" s="70"/>
      <c r="AB216" s="85"/>
      <c r="AC216" s="70"/>
      <c r="AF216" s="70"/>
      <c r="AG216" s="70"/>
      <c r="AH216" s="70"/>
      <c r="AI216" s="88"/>
      <c r="AJ216" s="85"/>
      <c r="AK216" s="85"/>
      <c r="AL216" s="89"/>
      <c r="AN216" s="86"/>
    </row>
    <row r="217" spans="1:40" s="21" customFormat="1" ht="20" x14ac:dyDescent="0.4">
      <c r="A217" s="448">
        <v>161.19999999999999</v>
      </c>
      <c r="B217" s="12"/>
      <c r="C217" s="160" t="s">
        <v>328</v>
      </c>
      <c r="D217" s="13" t="s">
        <v>292</v>
      </c>
      <c r="E217" s="14" t="s">
        <v>45</v>
      </c>
      <c r="F217" s="10" t="s">
        <v>293</v>
      </c>
      <c r="G217" s="10" t="s">
        <v>53</v>
      </c>
      <c r="H217" s="15">
        <v>0.46</v>
      </c>
      <c r="I217" s="490" t="s">
        <v>498</v>
      </c>
      <c r="J217" s="485">
        <v>29594.5452</v>
      </c>
      <c r="K217" s="477">
        <v>1.0797000000000001</v>
      </c>
      <c r="L217" s="414">
        <v>9.0827548855185652E-2</v>
      </c>
      <c r="M217" s="320">
        <v>2902</v>
      </c>
      <c r="N217" s="450">
        <v>0.28395303326810178</v>
      </c>
      <c r="O217" s="133">
        <v>231</v>
      </c>
      <c r="P217" s="466">
        <v>1570</v>
      </c>
      <c r="Q217" s="18">
        <v>4703</v>
      </c>
      <c r="R217" s="19">
        <v>0.46017612524461837</v>
      </c>
      <c r="S217" s="16" t="s">
        <v>516</v>
      </c>
      <c r="T217" s="16"/>
      <c r="U217" s="30">
        <v>10220</v>
      </c>
      <c r="V217" s="87"/>
      <c r="W217" s="86"/>
      <c r="X217" s="88"/>
      <c r="Y217" s="88"/>
      <c r="Z217" s="85"/>
      <c r="AA217" s="70"/>
      <c r="AB217" s="85"/>
      <c r="AC217" s="70"/>
      <c r="AF217" s="70"/>
      <c r="AG217" s="70"/>
      <c r="AH217" s="70"/>
      <c r="AI217" s="88"/>
      <c r="AJ217" s="85"/>
      <c r="AK217" s="85"/>
      <c r="AL217" s="89"/>
      <c r="AN217" s="86"/>
    </row>
    <row r="218" spans="1:40" s="214" customFormat="1" ht="20" x14ac:dyDescent="0.4">
      <c r="A218" s="448">
        <v>162</v>
      </c>
      <c r="B218" s="12"/>
      <c r="C218" s="160" t="s">
        <v>328</v>
      </c>
      <c r="D218" s="160" t="s">
        <v>329</v>
      </c>
      <c r="E218" s="14" t="s">
        <v>45</v>
      </c>
      <c r="F218" s="10" t="s">
        <v>291</v>
      </c>
      <c r="G218" s="10" t="s">
        <v>53</v>
      </c>
      <c r="H218" s="15">
        <v>1.26</v>
      </c>
      <c r="I218" s="490" t="s">
        <v>498</v>
      </c>
      <c r="J218" s="485">
        <v>27597.834000000003</v>
      </c>
      <c r="K218" s="477">
        <v>1.0703</v>
      </c>
      <c r="L218" s="414">
        <v>9.3485597456669955E-2</v>
      </c>
      <c r="M218" s="320">
        <v>2761</v>
      </c>
      <c r="N218" s="450">
        <v>0.40602941176470586</v>
      </c>
      <c r="O218" s="133">
        <v>194</v>
      </c>
      <c r="P218" s="466">
        <v>578</v>
      </c>
      <c r="Q218" s="18">
        <v>3533</v>
      </c>
      <c r="R218" s="19">
        <v>0.51955882352941174</v>
      </c>
      <c r="S218" s="16" t="s">
        <v>516</v>
      </c>
      <c r="T218" s="16"/>
      <c r="U218" s="20">
        <v>6800</v>
      </c>
      <c r="V218" s="210"/>
      <c r="W218" s="209"/>
      <c r="X218" s="211"/>
      <c r="Y218" s="211"/>
      <c r="Z218" s="212"/>
      <c r="AA218" s="213"/>
      <c r="AB218" s="212"/>
      <c r="AC218" s="213"/>
      <c r="AF218" s="213"/>
      <c r="AG218" s="213"/>
      <c r="AH218" s="213"/>
      <c r="AI218" s="211"/>
      <c r="AJ218" s="212"/>
      <c r="AK218" s="212"/>
      <c r="AL218" s="215"/>
      <c r="AN218" s="209"/>
    </row>
    <row r="219" spans="1:40" s="214" customFormat="1" ht="20" x14ac:dyDescent="0.4">
      <c r="A219" s="460">
        <v>163</v>
      </c>
      <c r="B219" s="179"/>
      <c r="C219" s="393" t="s">
        <v>106</v>
      </c>
      <c r="D219" s="393" t="s">
        <v>330</v>
      </c>
      <c r="E219" s="181" t="s">
        <v>45</v>
      </c>
      <c r="F219" s="182" t="s">
        <v>190</v>
      </c>
      <c r="G219" s="182" t="s">
        <v>53</v>
      </c>
      <c r="H219" s="183">
        <v>0.67</v>
      </c>
      <c r="I219" s="506" t="s">
        <v>498</v>
      </c>
      <c r="J219" s="507">
        <v>26563.462200000002</v>
      </c>
      <c r="K219" s="530">
        <v>1.0528999999999999</v>
      </c>
      <c r="L219" s="509">
        <v>0.10089046299092744</v>
      </c>
      <c r="M219" s="322">
        <v>2822</v>
      </c>
      <c r="N219" s="450">
        <v>0.78826815642458103</v>
      </c>
      <c r="O219" s="427">
        <v>149</v>
      </c>
      <c r="P219" s="510">
        <v>525</v>
      </c>
      <c r="Q219" s="187">
        <v>3496</v>
      </c>
      <c r="R219" s="188">
        <v>0.97653631284916198</v>
      </c>
      <c r="S219" s="184" t="s">
        <v>517</v>
      </c>
      <c r="T219" s="184"/>
      <c r="U219" s="266">
        <v>3580</v>
      </c>
      <c r="V219" s="210"/>
      <c r="W219" s="209"/>
      <c r="X219" s="211"/>
      <c r="Y219" s="211"/>
      <c r="Z219" s="212"/>
      <c r="AA219" s="213"/>
      <c r="AB219" s="212"/>
      <c r="AC219" s="213"/>
      <c r="AF219" s="213"/>
      <c r="AG219" s="213"/>
      <c r="AH219" s="213"/>
      <c r="AI219" s="211"/>
      <c r="AJ219" s="212"/>
      <c r="AK219" s="212"/>
      <c r="AL219" s="215"/>
      <c r="AN219" s="209"/>
    </row>
    <row r="220" spans="1:40" s="214" customFormat="1" ht="20" x14ac:dyDescent="0.4">
      <c r="A220" s="449">
        <v>164</v>
      </c>
      <c r="B220" s="23"/>
      <c r="C220" s="158" t="s">
        <v>345</v>
      </c>
      <c r="D220" s="158" t="s">
        <v>347</v>
      </c>
      <c r="E220" s="25" t="s">
        <v>45</v>
      </c>
      <c r="F220" s="10" t="s">
        <v>190</v>
      </c>
      <c r="G220" s="26" t="s">
        <v>53</v>
      </c>
      <c r="H220" s="324">
        <v>0.65</v>
      </c>
      <c r="I220" s="490" t="s">
        <v>498</v>
      </c>
      <c r="J220" s="489">
        <v>26243.692199999998</v>
      </c>
      <c r="K220" s="477">
        <v>1.05</v>
      </c>
      <c r="L220" s="415">
        <v>9.5000000000000001E-2</v>
      </c>
      <c r="M220" s="325">
        <v>2618</v>
      </c>
      <c r="N220" s="450">
        <v>0.73128491620111735</v>
      </c>
      <c r="O220" s="133">
        <v>131</v>
      </c>
      <c r="P220" s="17"/>
      <c r="Q220" s="28">
        <v>2749</v>
      </c>
      <c r="R220" s="29">
        <v>0.76787709497206702</v>
      </c>
      <c r="S220" s="17" t="s">
        <v>516</v>
      </c>
      <c r="T220" s="17"/>
      <c r="U220" s="30">
        <v>3580</v>
      </c>
      <c r="V220" s="210"/>
      <c r="W220" s="209"/>
      <c r="X220" s="211"/>
      <c r="Y220" s="211"/>
      <c r="Z220" s="212"/>
      <c r="AA220" s="213"/>
      <c r="AB220" s="212"/>
      <c r="AC220" s="213"/>
      <c r="AF220" s="213"/>
      <c r="AG220" s="213"/>
      <c r="AH220" s="213"/>
      <c r="AI220" s="211"/>
      <c r="AJ220" s="212"/>
      <c r="AK220" s="212"/>
      <c r="AL220" s="215"/>
      <c r="AN220" s="209"/>
    </row>
    <row r="221" spans="1:40" s="21" customFormat="1" ht="20" x14ac:dyDescent="0.4">
      <c r="A221" s="271">
        <v>165</v>
      </c>
      <c r="B221" s="144"/>
      <c r="C221" s="267" t="s">
        <v>344</v>
      </c>
      <c r="D221" s="267" t="s">
        <v>346</v>
      </c>
      <c r="E221" s="268" t="s">
        <v>45</v>
      </c>
      <c r="F221" s="108" t="s">
        <v>44</v>
      </c>
      <c r="G221" s="108" t="s">
        <v>53</v>
      </c>
      <c r="H221" s="269">
        <v>1.1299999999999999</v>
      </c>
      <c r="I221" s="490" t="s">
        <v>498</v>
      </c>
      <c r="J221" s="489">
        <v>5854.1471999999994</v>
      </c>
      <c r="K221" s="480">
        <v>1.0289999999999999</v>
      </c>
      <c r="L221" s="415">
        <v>0.1024914440142537</v>
      </c>
      <c r="M221" s="323">
        <v>617</v>
      </c>
      <c r="N221" s="450">
        <v>0.4284722222222222</v>
      </c>
      <c r="O221" s="135">
        <v>18</v>
      </c>
      <c r="P221" s="17"/>
      <c r="Q221" s="142">
        <v>635</v>
      </c>
      <c r="R221" s="270">
        <v>0.44097222222222221</v>
      </c>
      <c r="S221" s="147" t="s">
        <v>516</v>
      </c>
      <c r="T221" s="147"/>
      <c r="U221" s="148">
        <v>1440</v>
      </c>
      <c r="V221" s="87"/>
      <c r="W221" s="86"/>
      <c r="X221" s="88"/>
      <c r="Y221" s="88"/>
      <c r="Z221" s="85"/>
      <c r="AA221" s="70"/>
      <c r="AB221" s="85"/>
      <c r="AC221" s="70"/>
      <c r="AF221" s="70"/>
      <c r="AG221" s="70"/>
      <c r="AH221" s="70"/>
      <c r="AI221" s="88"/>
      <c r="AJ221" s="85"/>
      <c r="AK221" s="85"/>
      <c r="AL221" s="89"/>
      <c r="AN221" s="86"/>
    </row>
    <row r="222" spans="1:40" s="21" customFormat="1" ht="20" x14ac:dyDescent="0.4">
      <c r="A222" s="271">
        <v>166</v>
      </c>
      <c r="B222" s="144"/>
      <c r="C222" s="145" t="s">
        <v>384</v>
      </c>
      <c r="D222" s="145" t="s">
        <v>386</v>
      </c>
      <c r="E222" s="268" t="s">
        <v>45</v>
      </c>
      <c r="F222" s="108" t="s">
        <v>388</v>
      </c>
      <c r="G222" s="108" t="s">
        <v>53</v>
      </c>
      <c r="H222" s="269">
        <v>1.1299999999999999</v>
      </c>
      <c r="I222" s="490" t="s">
        <v>498</v>
      </c>
      <c r="J222" s="489">
        <v>49161.776400000002</v>
      </c>
      <c r="K222" s="480">
        <v>1.0409999999999999</v>
      </c>
      <c r="L222" s="414">
        <v>9.5483247427547713E-2</v>
      </c>
      <c r="M222" s="323">
        <v>4887</v>
      </c>
      <c r="N222" s="450">
        <v>0.66040540540540538</v>
      </c>
      <c r="O222" s="135">
        <v>200</v>
      </c>
      <c r="P222" s="17">
        <v>666</v>
      </c>
      <c r="Q222" s="142">
        <v>5753</v>
      </c>
      <c r="R222" s="270">
        <v>0.77743243243243243</v>
      </c>
      <c r="S222" s="147" t="s">
        <v>516</v>
      </c>
      <c r="T222" s="147"/>
      <c r="U222" s="148">
        <v>7400</v>
      </c>
      <c r="V222" s="87"/>
      <c r="W222" s="86"/>
      <c r="X222" s="88"/>
      <c r="Y222" s="88"/>
      <c r="Z222" s="85"/>
      <c r="AA222" s="70"/>
      <c r="AB222" s="85"/>
      <c r="AC222" s="70"/>
      <c r="AF222" s="70"/>
      <c r="AG222" s="70"/>
      <c r="AH222" s="70"/>
      <c r="AI222" s="88"/>
      <c r="AJ222" s="85"/>
      <c r="AK222" s="85"/>
      <c r="AL222" s="89"/>
      <c r="AN222" s="86"/>
    </row>
    <row r="223" spans="1:40" s="21" customFormat="1" ht="20" x14ac:dyDescent="0.4">
      <c r="A223" s="202">
        <v>167</v>
      </c>
      <c r="B223" s="198"/>
      <c r="C223" s="199" t="s">
        <v>384</v>
      </c>
      <c r="D223" s="199" t="s">
        <v>387</v>
      </c>
      <c r="E223" s="219" t="s">
        <v>45</v>
      </c>
      <c r="F223" s="202" t="s">
        <v>388</v>
      </c>
      <c r="G223" s="202" t="s">
        <v>53</v>
      </c>
      <c r="H223" s="311">
        <v>0.94</v>
      </c>
      <c r="I223" s="511" t="s">
        <v>498</v>
      </c>
      <c r="J223" s="531">
        <v>72347.794200000004</v>
      </c>
      <c r="K223" s="533">
        <v>1.0381</v>
      </c>
      <c r="L223" s="514">
        <v>9.5483247427547713E-2</v>
      </c>
      <c r="M223" s="321">
        <v>7171</v>
      </c>
      <c r="N223" s="452">
        <v>0.96905405405405409</v>
      </c>
      <c r="O223" s="262">
        <v>273</v>
      </c>
      <c r="P223" s="206">
        <v>666</v>
      </c>
      <c r="Q223" s="204">
        <v>8110</v>
      </c>
      <c r="R223" s="208">
        <v>1.095945945945946</v>
      </c>
      <c r="S223" s="204" t="s">
        <v>518</v>
      </c>
      <c r="T223" s="204"/>
      <c r="U223" s="261">
        <v>7400</v>
      </c>
      <c r="V223" s="87"/>
      <c r="W223" s="86"/>
      <c r="X223" s="88"/>
      <c r="Y223" s="88"/>
      <c r="Z223" s="85"/>
      <c r="AA223" s="70"/>
      <c r="AB223" s="85"/>
      <c r="AC223" s="70"/>
      <c r="AF223" s="70"/>
      <c r="AG223" s="70"/>
      <c r="AH223" s="70"/>
      <c r="AI223" s="88"/>
      <c r="AJ223" s="85"/>
      <c r="AK223" s="85"/>
      <c r="AL223" s="89"/>
      <c r="AN223" s="86"/>
    </row>
    <row r="224" spans="1:40" s="21" customFormat="1" ht="20" x14ac:dyDescent="0.4">
      <c r="A224" s="10">
        <v>168</v>
      </c>
      <c r="B224" s="12"/>
      <c r="C224" s="13" t="s">
        <v>383</v>
      </c>
      <c r="D224" s="13" t="s">
        <v>385</v>
      </c>
      <c r="E224" s="14" t="s">
        <v>45</v>
      </c>
      <c r="F224" s="10" t="s">
        <v>190</v>
      </c>
      <c r="G224" s="10" t="s">
        <v>53</v>
      </c>
      <c r="H224" s="288">
        <v>0.62</v>
      </c>
      <c r="I224" s="490" t="s">
        <v>498</v>
      </c>
      <c r="J224" s="489">
        <v>27318.455999999998</v>
      </c>
      <c r="K224" s="493">
        <v>1.0276000000000001</v>
      </c>
      <c r="L224" s="414">
        <v>9.5483247427547713E-2</v>
      </c>
      <c r="M224" s="320">
        <v>2680</v>
      </c>
      <c r="N224" s="450">
        <v>0.74860335195530725</v>
      </c>
      <c r="O224" s="134">
        <v>74</v>
      </c>
      <c r="P224" s="17">
        <v>21</v>
      </c>
      <c r="Q224" s="16">
        <v>2775</v>
      </c>
      <c r="R224" s="19">
        <v>0.77513966480446927</v>
      </c>
      <c r="S224" s="16" t="s">
        <v>516</v>
      </c>
      <c r="T224" s="16"/>
      <c r="U224" s="20">
        <v>3580</v>
      </c>
      <c r="V224" s="87"/>
      <c r="W224" s="86"/>
      <c r="X224" s="88"/>
      <c r="Y224" s="88"/>
      <c r="Z224" s="85"/>
      <c r="AA224" s="70"/>
      <c r="AB224" s="85"/>
      <c r="AC224" s="70"/>
      <c r="AF224" s="70"/>
      <c r="AG224" s="70"/>
      <c r="AH224" s="70"/>
      <c r="AI224" s="88"/>
      <c r="AJ224" s="85"/>
      <c r="AK224" s="85"/>
      <c r="AL224" s="89"/>
      <c r="AN224" s="86"/>
    </row>
    <row r="225" spans="1:40" s="21" customFormat="1" ht="20" x14ac:dyDescent="0.4">
      <c r="A225" s="314">
        <v>169</v>
      </c>
      <c r="B225" s="313"/>
      <c r="C225" s="464" t="s">
        <v>499</v>
      </c>
      <c r="D225" s="464" t="s">
        <v>385</v>
      </c>
      <c r="E225" s="14" t="s">
        <v>45</v>
      </c>
      <c r="F225" s="10" t="s">
        <v>503</v>
      </c>
      <c r="G225" s="10" t="s">
        <v>53</v>
      </c>
      <c r="H225" s="288">
        <v>1.44</v>
      </c>
      <c r="I225" s="490" t="s">
        <v>498</v>
      </c>
      <c r="J225" s="489">
        <v>33401.827799999999</v>
      </c>
      <c r="K225" s="493">
        <v>1.05</v>
      </c>
      <c r="L225" s="414">
        <v>0.10881314921003085</v>
      </c>
      <c r="M225" s="320">
        <v>3816</v>
      </c>
      <c r="N225" s="450">
        <v>0.70797773654916507</v>
      </c>
      <c r="O225" s="134">
        <v>191</v>
      </c>
      <c r="P225" s="17"/>
      <c r="Q225" s="16">
        <v>4007</v>
      </c>
      <c r="R225" s="19">
        <v>0.74341372912801484</v>
      </c>
      <c r="S225" s="16" t="s">
        <v>516</v>
      </c>
      <c r="T225" s="16"/>
      <c r="U225" s="20">
        <v>5390</v>
      </c>
      <c r="V225" s="87"/>
      <c r="W225" s="86"/>
      <c r="X225" s="88"/>
      <c r="Y225" s="88"/>
      <c r="Z225" s="85"/>
      <c r="AA225" s="70"/>
      <c r="AB225" s="85"/>
      <c r="AC225" s="70"/>
      <c r="AF225" s="70"/>
      <c r="AG225" s="70"/>
      <c r="AH225" s="70"/>
      <c r="AI225" s="88"/>
      <c r="AJ225" s="85"/>
      <c r="AK225" s="85"/>
      <c r="AL225" s="89"/>
      <c r="AN225" s="86"/>
    </row>
    <row r="226" spans="1:40" s="21" customFormat="1" ht="20" x14ac:dyDescent="0.4">
      <c r="A226" s="202">
        <v>170</v>
      </c>
      <c r="B226" s="198"/>
      <c r="C226" s="199" t="s">
        <v>396</v>
      </c>
      <c r="D226" s="199" t="s">
        <v>397</v>
      </c>
      <c r="E226" s="219" t="s">
        <v>52</v>
      </c>
      <c r="F226" s="202" t="s">
        <v>190</v>
      </c>
      <c r="G226" s="202" t="s">
        <v>53</v>
      </c>
      <c r="H226" s="311">
        <v>2.0299999999999998</v>
      </c>
      <c r="I226" s="511" t="s">
        <v>498</v>
      </c>
      <c r="J226" s="531">
        <v>17348.416800000003</v>
      </c>
      <c r="K226" s="560">
        <v>1.0742</v>
      </c>
      <c r="L226" s="514">
        <v>9.5483247427547713E-2</v>
      </c>
      <c r="M226" s="321">
        <v>1779</v>
      </c>
      <c r="N226" s="450">
        <v>0.55593749999999997</v>
      </c>
      <c r="O226" s="262">
        <v>132</v>
      </c>
      <c r="P226" s="206">
        <v>2228</v>
      </c>
      <c r="Q226" s="204">
        <v>4139</v>
      </c>
      <c r="R226" s="208">
        <v>1.2934375</v>
      </c>
      <c r="S226" s="204" t="s">
        <v>518</v>
      </c>
      <c r="T226" s="204"/>
      <c r="U226" s="261">
        <v>3200</v>
      </c>
      <c r="V226" s="87"/>
      <c r="W226" s="86"/>
      <c r="X226" s="88"/>
      <c r="Y226" s="88"/>
      <c r="Z226" s="85"/>
      <c r="AA226" s="70"/>
      <c r="AB226" s="85"/>
      <c r="AC226" s="70"/>
      <c r="AF226" s="70"/>
      <c r="AG226" s="70"/>
      <c r="AH226" s="70"/>
      <c r="AI226" s="88"/>
      <c r="AJ226" s="85"/>
      <c r="AK226" s="85"/>
      <c r="AL226" s="89"/>
      <c r="AN226" s="86"/>
    </row>
    <row r="227" spans="1:40" s="21" customFormat="1" ht="20" x14ac:dyDescent="0.4">
      <c r="A227" s="467">
        <v>171.12</v>
      </c>
      <c r="B227" s="471"/>
      <c r="C227" s="13" t="s">
        <v>398</v>
      </c>
      <c r="D227" s="468" t="s">
        <v>509</v>
      </c>
      <c r="E227" s="14" t="s">
        <v>45</v>
      </c>
      <c r="F227" s="10" t="s">
        <v>190</v>
      </c>
      <c r="G227" s="10" t="s">
        <v>53</v>
      </c>
      <c r="H227" s="561">
        <v>2.7</v>
      </c>
      <c r="I227" s="490" t="s">
        <v>498</v>
      </c>
      <c r="J227" s="489">
        <v>9641</v>
      </c>
      <c r="K227" s="493">
        <v>1.05</v>
      </c>
      <c r="L227" s="414">
        <v>0.1162</v>
      </c>
      <c r="M227" s="320">
        <v>1176</v>
      </c>
      <c r="N227" s="450">
        <v>0.32849162011173183</v>
      </c>
      <c r="O227" s="134">
        <v>59</v>
      </c>
      <c r="P227" s="17">
        <v>1508</v>
      </c>
      <c r="Q227" s="16">
        <v>2743</v>
      </c>
      <c r="R227" s="19">
        <v>0.76620111731843576</v>
      </c>
      <c r="S227" s="16" t="s">
        <v>516</v>
      </c>
      <c r="T227" s="16"/>
      <c r="U227" s="20">
        <v>3580</v>
      </c>
      <c r="V227" s="87"/>
      <c r="W227" s="86"/>
      <c r="X227" s="88"/>
      <c r="Y227" s="88"/>
      <c r="Z227" s="85"/>
      <c r="AA227" s="70"/>
      <c r="AB227" s="85"/>
      <c r="AC227" s="70"/>
      <c r="AF227" s="70"/>
      <c r="AG227" s="70"/>
      <c r="AH227" s="70"/>
      <c r="AI227" s="88"/>
      <c r="AJ227" s="85"/>
      <c r="AK227" s="85"/>
      <c r="AL227" s="89"/>
      <c r="AN227" s="86"/>
    </row>
    <row r="228" spans="1:40" s="21" customFormat="1" ht="20" x14ac:dyDescent="0.4">
      <c r="A228" s="202">
        <v>171.2</v>
      </c>
      <c r="B228" s="198"/>
      <c r="C228" s="199" t="s">
        <v>398</v>
      </c>
      <c r="D228" s="199" t="s">
        <v>405</v>
      </c>
      <c r="E228" s="219" t="s">
        <v>45</v>
      </c>
      <c r="F228" s="202" t="s">
        <v>190</v>
      </c>
      <c r="G228" s="202" t="s">
        <v>53</v>
      </c>
      <c r="H228" s="311">
        <v>1.6</v>
      </c>
      <c r="I228" s="511" t="s">
        <v>498</v>
      </c>
      <c r="J228" s="531">
        <v>20578.040999999997</v>
      </c>
      <c r="K228" s="559">
        <v>1.05</v>
      </c>
      <c r="L228" s="514">
        <v>9.5483247427547713E-2</v>
      </c>
      <c r="M228" s="321">
        <v>2063</v>
      </c>
      <c r="N228" s="450">
        <v>0.57625698324022345</v>
      </c>
      <c r="O228" s="262">
        <v>103</v>
      </c>
      <c r="P228" s="534">
        <v>2085</v>
      </c>
      <c r="Q228" s="204">
        <v>4251</v>
      </c>
      <c r="R228" s="208">
        <v>1.1874301675977654</v>
      </c>
      <c r="S228" s="204" t="s">
        <v>518</v>
      </c>
      <c r="T228" s="204"/>
      <c r="U228" s="261">
        <v>3580</v>
      </c>
      <c r="V228" s="87"/>
      <c r="W228" s="86"/>
      <c r="X228" s="88"/>
      <c r="Y228" s="88"/>
      <c r="Z228" s="85"/>
      <c r="AA228" s="70"/>
      <c r="AB228" s="85"/>
      <c r="AC228" s="70"/>
      <c r="AF228" s="70"/>
      <c r="AG228" s="70"/>
      <c r="AH228" s="70"/>
      <c r="AI228" s="88"/>
      <c r="AJ228" s="85"/>
      <c r="AK228" s="85"/>
      <c r="AL228" s="89"/>
      <c r="AN228" s="86"/>
    </row>
    <row r="229" spans="1:40" s="21" customFormat="1" ht="20" x14ac:dyDescent="0.4">
      <c r="A229" s="202">
        <v>171.3</v>
      </c>
      <c r="B229" s="198"/>
      <c r="C229" s="199" t="s">
        <v>398</v>
      </c>
      <c r="D229" s="199" t="s">
        <v>401</v>
      </c>
      <c r="E229" s="219" t="s">
        <v>45</v>
      </c>
      <c r="F229" s="202" t="s">
        <v>190</v>
      </c>
      <c r="G229" s="202" t="s">
        <v>53</v>
      </c>
      <c r="H229" s="311">
        <v>2.52</v>
      </c>
      <c r="I229" s="511" t="s">
        <v>498</v>
      </c>
      <c r="J229" s="532">
        <v>29845.312200000004</v>
      </c>
      <c r="K229" s="533">
        <v>1.0529999999999999</v>
      </c>
      <c r="L229" s="514">
        <v>9.5483247427547713E-2</v>
      </c>
      <c r="M229" s="321">
        <v>3001</v>
      </c>
      <c r="N229" s="450">
        <v>0.83826815642458097</v>
      </c>
      <c r="O229" s="262">
        <v>159</v>
      </c>
      <c r="P229" s="534">
        <v>2644</v>
      </c>
      <c r="Q229" s="204">
        <v>5804</v>
      </c>
      <c r="R229" s="208">
        <v>1.6212290502793296</v>
      </c>
      <c r="S229" s="204" t="s">
        <v>518</v>
      </c>
      <c r="T229" s="204"/>
      <c r="U229" s="261">
        <v>3580</v>
      </c>
      <c r="V229" s="87"/>
      <c r="W229" s="86"/>
      <c r="X229" s="88"/>
      <c r="Y229" s="88"/>
      <c r="Z229" s="85"/>
      <c r="AA229" s="70"/>
      <c r="AB229" s="85"/>
      <c r="AC229" s="70"/>
      <c r="AF229" s="70"/>
      <c r="AG229" s="70"/>
      <c r="AH229" s="70"/>
      <c r="AI229" s="88"/>
      <c r="AJ229" s="85"/>
      <c r="AK229" s="85"/>
      <c r="AL229" s="89"/>
      <c r="AN229" s="86"/>
    </row>
    <row r="230" spans="1:40" s="21" customFormat="1" ht="20" x14ac:dyDescent="0.4">
      <c r="A230" s="540">
        <v>172</v>
      </c>
      <c r="B230" s="541"/>
      <c r="C230" s="542" t="s">
        <v>399</v>
      </c>
      <c r="D230" s="542" t="s">
        <v>400</v>
      </c>
      <c r="E230" s="14" t="s">
        <v>45</v>
      </c>
      <c r="F230" s="10" t="s">
        <v>63</v>
      </c>
      <c r="G230" s="10" t="s">
        <v>53</v>
      </c>
      <c r="H230" s="288">
        <v>0.48</v>
      </c>
      <c r="I230" s="490" t="s">
        <v>498</v>
      </c>
      <c r="J230" s="496">
        <v>7357</v>
      </c>
      <c r="K230" s="493">
        <v>1.0647</v>
      </c>
      <c r="L230" s="414">
        <v>0.12504289175061328</v>
      </c>
      <c r="M230" s="320">
        <v>979</v>
      </c>
      <c r="N230" s="450">
        <v>0.67986111111111114</v>
      </c>
      <c r="O230" s="134">
        <v>63</v>
      </c>
      <c r="P230" s="500">
        <v>12</v>
      </c>
      <c r="Q230" s="16">
        <v>1054</v>
      </c>
      <c r="R230" s="19">
        <v>0.7319444444444444</v>
      </c>
      <c r="S230" s="16" t="s">
        <v>516</v>
      </c>
      <c r="T230" s="16"/>
      <c r="U230" s="20">
        <v>1440</v>
      </c>
      <c r="V230" s="87"/>
      <c r="W230" s="86"/>
      <c r="X230" s="88"/>
      <c r="Y230" s="88"/>
      <c r="Z230" s="85"/>
      <c r="AA230" s="70"/>
      <c r="AB230" s="85"/>
      <c r="AC230" s="70"/>
      <c r="AF230" s="70"/>
      <c r="AG230" s="70"/>
      <c r="AH230" s="70"/>
      <c r="AI230" s="88"/>
      <c r="AJ230" s="85"/>
      <c r="AK230" s="85"/>
      <c r="AL230" s="89"/>
      <c r="AN230" s="86"/>
    </row>
    <row r="231" spans="1:40" s="21" customFormat="1" ht="20" x14ac:dyDescent="0.4">
      <c r="A231" s="540">
        <v>173.1</v>
      </c>
      <c r="B231" s="541"/>
      <c r="C231" s="542" t="s">
        <v>500</v>
      </c>
      <c r="D231" s="542" t="s">
        <v>511</v>
      </c>
      <c r="E231" s="14" t="s">
        <v>52</v>
      </c>
      <c r="F231" s="10" t="s">
        <v>76</v>
      </c>
      <c r="G231" s="10" t="s">
        <v>53</v>
      </c>
      <c r="H231" s="288">
        <v>1.56</v>
      </c>
      <c r="I231" s="490" t="s">
        <v>498</v>
      </c>
      <c r="J231" s="497">
        <v>1396.89</v>
      </c>
      <c r="K231" s="493">
        <v>1.05</v>
      </c>
      <c r="L231" s="414">
        <v>0.10881314921003085</v>
      </c>
      <c r="M231" s="320">
        <v>160</v>
      </c>
      <c r="N231" s="450">
        <v>0.05</v>
      </c>
      <c r="O231" s="134">
        <v>8</v>
      </c>
      <c r="P231" s="500">
        <v>840</v>
      </c>
      <c r="Q231" s="16">
        <v>1008</v>
      </c>
      <c r="R231" s="19">
        <v>0.315</v>
      </c>
      <c r="S231" s="16" t="s">
        <v>516</v>
      </c>
      <c r="T231" s="16"/>
      <c r="U231" s="20">
        <v>3200</v>
      </c>
      <c r="V231" s="87"/>
      <c r="W231" s="86"/>
      <c r="X231" s="88"/>
      <c r="Y231" s="88"/>
      <c r="Z231" s="85"/>
      <c r="AA231" s="70"/>
      <c r="AB231" s="85"/>
      <c r="AC231" s="70"/>
      <c r="AF231" s="70"/>
      <c r="AG231" s="70"/>
      <c r="AH231" s="70"/>
      <c r="AI231" s="88"/>
      <c r="AJ231" s="85"/>
      <c r="AK231" s="85"/>
      <c r="AL231" s="89"/>
      <c r="AN231" s="86"/>
    </row>
    <row r="232" spans="1:40" s="21" customFormat="1" ht="20" x14ac:dyDescent="0.4">
      <c r="A232" s="540">
        <v>173.2</v>
      </c>
      <c r="B232" s="541"/>
      <c r="C232" s="542" t="s">
        <v>500</v>
      </c>
      <c r="D232" s="542" t="s">
        <v>512</v>
      </c>
      <c r="E232" s="14" t="s">
        <v>52</v>
      </c>
      <c r="F232" s="10" t="s">
        <v>63</v>
      </c>
      <c r="G232" s="10" t="s">
        <v>53</v>
      </c>
      <c r="H232" s="288">
        <v>2.09</v>
      </c>
      <c r="I232" s="490" t="s">
        <v>498</v>
      </c>
      <c r="J232" s="497">
        <v>2984.9687999999996</v>
      </c>
      <c r="K232" s="493">
        <v>1.05</v>
      </c>
      <c r="L232" s="414">
        <v>9.2463278008131949E-2</v>
      </c>
      <c r="M232" s="320">
        <v>290</v>
      </c>
      <c r="N232" s="450">
        <v>0.19863013698630136</v>
      </c>
      <c r="O232" s="134">
        <v>14</v>
      </c>
      <c r="P232" s="500">
        <v>362</v>
      </c>
      <c r="Q232" s="16">
        <v>666</v>
      </c>
      <c r="R232" s="19">
        <v>0.45616438356164385</v>
      </c>
      <c r="S232" s="16" t="s">
        <v>516</v>
      </c>
      <c r="T232" s="16"/>
      <c r="U232" s="20">
        <v>1460</v>
      </c>
      <c r="V232" s="87"/>
      <c r="W232" s="86"/>
      <c r="X232" s="88"/>
      <c r="Y232" s="88"/>
      <c r="Z232" s="85"/>
      <c r="AA232" s="70"/>
      <c r="AB232" s="85"/>
      <c r="AC232" s="70"/>
      <c r="AF232" s="70"/>
      <c r="AG232" s="70"/>
      <c r="AH232" s="70"/>
      <c r="AI232" s="88"/>
      <c r="AJ232" s="85"/>
      <c r="AK232" s="85"/>
      <c r="AL232" s="89"/>
      <c r="AN232" s="86"/>
    </row>
    <row r="233" spans="1:40" s="21" customFormat="1" ht="20.5" thickBot="1" x14ac:dyDescent="0.45">
      <c r="A233" s="540">
        <v>174</v>
      </c>
      <c r="B233" s="541"/>
      <c r="C233" s="542" t="s">
        <v>501</v>
      </c>
      <c r="D233" s="542" t="s">
        <v>502</v>
      </c>
      <c r="E233" s="14" t="s">
        <v>52</v>
      </c>
      <c r="F233" s="10" t="s">
        <v>63</v>
      </c>
      <c r="G233" s="10" t="s">
        <v>53</v>
      </c>
      <c r="H233" s="288">
        <v>1.1000000000000001</v>
      </c>
      <c r="I233" s="491" t="s">
        <v>498</v>
      </c>
      <c r="J233" s="495">
        <v>2792.4336000000003</v>
      </c>
      <c r="K233" s="494">
        <v>1.05</v>
      </c>
      <c r="L233" s="414">
        <v>0.10170340308181365</v>
      </c>
      <c r="M233" s="320">
        <v>298</v>
      </c>
      <c r="N233" s="450">
        <v>0.20410958904109588</v>
      </c>
      <c r="O233" s="134">
        <v>15</v>
      </c>
      <c r="P233" s="17">
        <v>499</v>
      </c>
      <c r="Q233" s="16">
        <v>812</v>
      </c>
      <c r="R233" s="19">
        <v>0.55616438356164388</v>
      </c>
      <c r="S233" s="16" t="s">
        <v>516</v>
      </c>
      <c r="T233" s="16"/>
      <c r="U233" s="20">
        <v>1460</v>
      </c>
      <c r="V233" s="87"/>
      <c r="W233" s="86"/>
      <c r="X233" s="88"/>
      <c r="Y233" s="88"/>
      <c r="Z233" s="85"/>
      <c r="AA233" s="70"/>
      <c r="AB233" s="85"/>
      <c r="AC233" s="70"/>
      <c r="AF233" s="70"/>
      <c r="AG233" s="70"/>
      <c r="AH233" s="70"/>
      <c r="AI233" s="88"/>
      <c r="AJ233" s="85"/>
      <c r="AK233" s="85"/>
      <c r="AL233" s="89"/>
      <c r="AN233" s="86"/>
    </row>
    <row r="234" spans="1:40" ht="16" thickTop="1" x14ac:dyDescent="0.35">
      <c r="U234" s="21"/>
    </row>
    <row r="235" spans="1:40" s="21" customFormat="1" ht="20" x14ac:dyDescent="0.4">
      <c r="A235" s="272"/>
      <c r="B235" s="273"/>
      <c r="C235" s="274"/>
      <c r="D235" s="274"/>
      <c r="E235" s="276"/>
      <c r="F235" s="275"/>
      <c r="G235" s="275"/>
      <c r="H235" s="278"/>
      <c r="I235" s="276"/>
      <c r="J235" s="405"/>
      <c r="K235" s="454"/>
      <c r="L235" s="421"/>
      <c r="M235" s="277"/>
      <c r="N235" s="277"/>
      <c r="O235" s="492"/>
      <c r="P235" s="501"/>
      <c r="Q235" s="279"/>
      <c r="R235" s="280"/>
      <c r="S235" s="279"/>
      <c r="T235" s="279"/>
      <c r="U235" s="279"/>
      <c r="V235" s="87"/>
      <c r="W235" s="86"/>
      <c r="X235" s="88"/>
      <c r="Y235" s="88"/>
      <c r="Z235" s="85"/>
      <c r="AA235" s="70"/>
      <c r="AB235" s="85"/>
      <c r="AC235" s="70"/>
      <c r="AF235" s="70"/>
      <c r="AG235" s="70"/>
      <c r="AH235" s="70"/>
      <c r="AI235" s="88"/>
      <c r="AJ235" s="85"/>
      <c r="AK235" s="85"/>
      <c r="AL235" s="89"/>
      <c r="AN235" s="86"/>
    </row>
    <row r="236" spans="1:40" ht="16.399999999999999" customHeight="1" x14ac:dyDescent="0.35">
      <c r="A236" s="113" t="s">
        <v>41</v>
      </c>
      <c r="B236" s="114" t="s">
        <v>41</v>
      </c>
      <c r="C236" s="115" t="s">
        <v>41</v>
      </c>
      <c r="D236" s="34" t="s">
        <v>41</v>
      </c>
      <c r="E236" s="34" t="s">
        <v>41</v>
      </c>
      <c r="F236" s="34" t="s">
        <v>41</v>
      </c>
      <c r="G236" s="34" t="s">
        <v>41</v>
      </c>
      <c r="H236" s="34" t="s">
        <v>41</v>
      </c>
      <c r="I236" s="115" t="s">
        <v>41</v>
      </c>
      <c r="J236" s="406"/>
      <c r="K236" s="34" t="s">
        <v>41</v>
      </c>
      <c r="M236" s="34" t="s">
        <v>41</v>
      </c>
      <c r="N236" s="34"/>
      <c r="O236" s="34" t="s">
        <v>41</v>
      </c>
      <c r="P236" s="502" t="s">
        <v>41</v>
      </c>
      <c r="Q236" s="34" t="s">
        <v>41</v>
      </c>
      <c r="R236" s="34" t="s">
        <v>41</v>
      </c>
      <c r="S236" s="34" t="s">
        <v>41</v>
      </c>
      <c r="T236" s="114" t="s">
        <v>41</v>
      </c>
      <c r="U236" s="34" t="s">
        <v>41</v>
      </c>
      <c r="Y236" s="70"/>
    </row>
    <row r="237" spans="1:40" ht="17.5" x14ac:dyDescent="0.35">
      <c r="A237" s="67"/>
      <c r="B237" s="116"/>
      <c r="C237" s="117"/>
      <c r="D237" s="36"/>
      <c r="E237" s="36"/>
      <c r="F237" s="67"/>
      <c r="G237" s="36"/>
      <c r="H237" s="118"/>
      <c r="I237" s="407"/>
      <c r="J237" s="151"/>
      <c r="K237" s="151"/>
      <c r="L237" s="423"/>
      <c r="M237" s="151"/>
      <c r="N237" s="151"/>
      <c r="O237" s="151"/>
      <c r="P237" s="503">
        <f>SUM(P15:P235)</f>
        <v>84806</v>
      </c>
      <c r="Q237" s="151"/>
      <c r="R237" s="119"/>
      <c r="S237" s="35"/>
      <c r="T237" s="35"/>
      <c r="U237" s="35"/>
    </row>
    <row r="238" spans="1:40" x14ac:dyDescent="0.35">
      <c r="A238" s="113" t="s">
        <v>41</v>
      </c>
      <c r="B238" s="114" t="s">
        <v>41</v>
      </c>
      <c r="C238" s="115" t="s">
        <v>41</v>
      </c>
      <c r="D238" s="34" t="s">
        <v>41</v>
      </c>
      <c r="E238" s="34" t="s">
        <v>41</v>
      </c>
      <c r="F238" s="34" t="s">
        <v>41</v>
      </c>
      <c r="G238" s="34" t="s">
        <v>41</v>
      </c>
      <c r="H238" s="34" t="s">
        <v>41</v>
      </c>
      <c r="I238" s="115" t="s">
        <v>41</v>
      </c>
      <c r="J238" s="406" t="s">
        <v>41</v>
      </c>
      <c r="K238" s="34" t="s">
        <v>41</v>
      </c>
      <c r="L238" s="422" t="s">
        <v>41</v>
      </c>
      <c r="M238" s="34" t="s">
        <v>41</v>
      </c>
      <c r="N238" s="34"/>
      <c r="O238" s="34" t="s">
        <v>41</v>
      </c>
      <c r="P238" s="504"/>
      <c r="Q238" s="34" t="s">
        <v>41</v>
      </c>
      <c r="R238" s="34" t="s">
        <v>41</v>
      </c>
      <c r="S238" s="34" t="s">
        <v>41</v>
      </c>
      <c r="T238" s="114" t="s">
        <v>41</v>
      </c>
      <c r="U238" s="34" t="s">
        <v>41</v>
      </c>
    </row>
    <row r="239" spans="1:40" ht="18" x14ac:dyDescent="0.4">
      <c r="A239" s="67"/>
      <c r="B239" s="116"/>
      <c r="C239" s="117"/>
      <c r="D239" s="136"/>
      <c r="E239" s="136"/>
      <c r="F239" s="137"/>
      <c r="G239" s="136"/>
      <c r="H239" s="141"/>
      <c r="I239" s="408"/>
      <c r="J239" s="409"/>
      <c r="K239" s="138"/>
      <c r="L239" s="424"/>
      <c r="M239" s="138"/>
      <c r="N239" s="138"/>
      <c r="O239" s="138"/>
      <c r="P239" s="505"/>
      <c r="Q239" s="138"/>
      <c r="R239" s="140"/>
      <c r="S239" s="139"/>
      <c r="T239" s="138"/>
      <c r="U239" s="138"/>
    </row>
    <row r="240" spans="1:40" ht="20" x14ac:dyDescent="0.4">
      <c r="A240" s="535"/>
      <c r="B240" s="537" t="s">
        <v>513</v>
      </c>
      <c r="C240" s="538"/>
      <c r="D240" s="123"/>
      <c r="E240" s="36"/>
      <c r="F240" s="67"/>
      <c r="G240" s="36"/>
      <c r="H240" s="118" t="s">
        <v>496</v>
      </c>
      <c r="I240" s="407"/>
      <c r="J240" s="151"/>
      <c r="K240" s="36"/>
      <c r="P240" s="504"/>
      <c r="Q240" s="124"/>
      <c r="U240" s="120"/>
    </row>
    <row r="241" spans="1:21" ht="20" x14ac:dyDescent="0.4">
      <c r="A241" s="536"/>
      <c r="B241" s="537" t="s">
        <v>514</v>
      </c>
      <c r="C241" s="538"/>
      <c r="D241" s="123"/>
      <c r="E241" s="121"/>
      <c r="F241" s="67"/>
      <c r="G241" s="36"/>
      <c r="H241" s="36" t="s">
        <v>496</v>
      </c>
      <c r="I241" s="407"/>
      <c r="J241" s="151"/>
      <c r="K241" s="36"/>
      <c r="Q241" s="124"/>
      <c r="U241" s="539"/>
    </row>
    <row r="242" spans="1:21" ht="20" x14ac:dyDescent="0.4">
      <c r="A242" s="137"/>
      <c r="B242" s="537"/>
      <c r="C242" s="538"/>
      <c r="D242" s="123"/>
      <c r="E242" s="121"/>
      <c r="F242" s="67"/>
      <c r="G242" s="36"/>
      <c r="H242" s="36"/>
      <c r="I242" s="407"/>
      <c r="J242" s="151"/>
      <c r="K242" s="36"/>
      <c r="Q242" s="124"/>
      <c r="U242" s="539"/>
    </row>
    <row r="243" spans="1:21" ht="20" x14ac:dyDescent="0.4">
      <c r="A243" s="67"/>
      <c r="B243" s="116"/>
      <c r="C243" s="122"/>
      <c r="D243" s="123"/>
      <c r="E243" s="36"/>
      <c r="F243" s="67"/>
      <c r="G243" s="36"/>
      <c r="H243" s="36"/>
      <c r="I243" s="407"/>
      <c r="J243" s="151"/>
      <c r="K243" s="36"/>
      <c r="Q243" s="124"/>
      <c r="U243" s="259"/>
    </row>
    <row r="244" spans="1:21" ht="20" x14ac:dyDescent="0.4">
      <c r="A244" s="67"/>
      <c r="B244" s="116"/>
      <c r="C244" s="122"/>
      <c r="D244" s="123"/>
      <c r="E244" s="36"/>
      <c r="F244" s="67"/>
      <c r="G244" s="36"/>
      <c r="H244" s="36"/>
      <c r="I244" s="407"/>
      <c r="J244" s="151"/>
      <c r="K244" s="36"/>
      <c r="Q244" s="124"/>
      <c r="U244" s="259"/>
    </row>
    <row r="245" spans="1:21" ht="20" x14ac:dyDescent="0.4">
      <c r="A245" s="67"/>
      <c r="B245" s="116"/>
      <c r="C245" s="122"/>
      <c r="D245" s="123"/>
      <c r="E245" s="36"/>
      <c r="F245" s="67"/>
      <c r="G245" s="36"/>
      <c r="H245" s="36"/>
      <c r="I245" s="407"/>
      <c r="J245" s="151"/>
      <c r="K245" s="36"/>
      <c r="Q245" s="124"/>
      <c r="U245" s="259"/>
    </row>
    <row r="246" spans="1:21" ht="20" x14ac:dyDescent="0.4">
      <c r="A246" s="67"/>
      <c r="B246" s="116"/>
      <c r="C246" s="122"/>
      <c r="D246" s="123"/>
      <c r="E246" s="36"/>
      <c r="F246" s="67"/>
      <c r="G246" s="36"/>
      <c r="H246" s="36"/>
      <c r="I246" s="407"/>
      <c r="J246" s="151"/>
      <c r="K246" s="36"/>
      <c r="Q246" s="124"/>
      <c r="U246" s="259"/>
    </row>
    <row r="247" spans="1:21" ht="20" x14ac:dyDescent="0.4">
      <c r="A247" s="67"/>
      <c r="B247" s="116"/>
      <c r="C247" s="122"/>
      <c r="D247" s="123"/>
      <c r="E247" s="36"/>
      <c r="F247" s="67"/>
      <c r="G247" s="36"/>
      <c r="H247" s="36"/>
      <c r="I247" s="407"/>
      <c r="J247" s="151"/>
      <c r="K247" s="36"/>
      <c r="Q247" s="124"/>
      <c r="U247" s="259"/>
    </row>
    <row r="248" spans="1:21" ht="20" x14ac:dyDescent="0.4">
      <c r="A248" s="67"/>
      <c r="B248" s="116"/>
      <c r="C248" s="122"/>
      <c r="D248" s="123"/>
      <c r="E248" s="36"/>
      <c r="F248" s="67"/>
      <c r="G248" s="36"/>
      <c r="H248" s="36"/>
      <c r="I248" s="407"/>
      <c r="J248" s="151"/>
      <c r="K248" s="36"/>
      <c r="Q248" s="124"/>
      <c r="U248" s="259"/>
    </row>
    <row r="249" spans="1:21" ht="20" x14ac:dyDescent="0.4">
      <c r="A249" s="67"/>
      <c r="B249" s="116"/>
      <c r="C249" s="122"/>
      <c r="D249" s="123"/>
      <c r="E249" s="36"/>
      <c r="F249" s="67"/>
      <c r="G249" s="36"/>
      <c r="H249" s="36"/>
      <c r="I249" s="407"/>
      <c r="J249" s="151"/>
      <c r="K249" s="36"/>
      <c r="Q249" s="124"/>
      <c r="U249" s="259"/>
    </row>
    <row r="250" spans="1:21" ht="17.5" x14ac:dyDescent="0.35">
      <c r="A250" s="67"/>
      <c r="B250" s="116"/>
      <c r="C250" s="122"/>
      <c r="D250" s="123"/>
      <c r="E250" s="36"/>
      <c r="F250" s="67"/>
      <c r="G250" s="36"/>
      <c r="H250" s="36"/>
      <c r="I250" s="407"/>
      <c r="J250" s="151"/>
      <c r="K250" s="36"/>
      <c r="Q250" s="124"/>
    </row>
    <row r="251" spans="1:21" ht="17.5" x14ac:dyDescent="0.35">
      <c r="A251" s="67"/>
      <c r="B251" s="116"/>
      <c r="C251" s="118"/>
      <c r="D251" s="123"/>
      <c r="E251" s="36"/>
      <c r="F251" s="67"/>
      <c r="G251" s="36"/>
      <c r="H251" s="36"/>
      <c r="I251" s="407"/>
      <c r="J251" s="151"/>
      <c r="K251" s="36"/>
      <c r="Q251" s="124"/>
    </row>
    <row r="252" spans="1:21" ht="17.5" x14ac:dyDescent="0.35">
      <c r="A252" s="67"/>
      <c r="B252" s="116"/>
      <c r="C252" s="118"/>
      <c r="D252" s="123"/>
      <c r="E252" s="36"/>
      <c r="F252" s="67"/>
      <c r="G252" s="36"/>
      <c r="H252" s="36"/>
      <c r="I252" s="407"/>
      <c r="J252" s="151"/>
      <c r="K252" s="36"/>
      <c r="Q252" s="124"/>
    </row>
    <row r="253" spans="1:21" ht="17.5" x14ac:dyDescent="0.35">
      <c r="A253" s="67"/>
      <c r="B253" s="116"/>
      <c r="C253" s="118"/>
      <c r="D253" s="123"/>
      <c r="E253" s="36"/>
      <c r="F253" s="67"/>
      <c r="G253" s="36"/>
      <c r="H253" s="36"/>
      <c r="I253" s="407"/>
      <c r="J253" s="151"/>
      <c r="K253" s="36"/>
      <c r="Q253" s="124"/>
    </row>
    <row r="254" spans="1:21" ht="17.5" x14ac:dyDescent="0.35">
      <c r="A254" s="67"/>
      <c r="B254" s="116"/>
      <c r="C254" s="118"/>
      <c r="D254" s="123"/>
      <c r="E254" s="36"/>
      <c r="F254" s="67"/>
      <c r="G254" s="36"/>
      <c r="H254" s="36"/>
      <c r="I254" s="407"/>
      <c r="J254" s="151"/>
      <c r="K254" s="36"/>
      <c r="P254" s="36"/>
    </row>
    <row r="255" spans="1:21" ht="17.5" x14ac:dyDescent="0.35">
      <c r="A255" s="67"/>
      <c r="B255" s="116"/>
      <c r="C255" s="118"/>
      <c r="D255" s="123"/>
      <c r="E255" s="36"/>
      <c r="F255" s="67"/>
      <c r="G255" s="36"/>
      <c r="H255" s="36"/>
      <c r="I255" s="407"/>
      <c r="J255" s="151"/>
      <c r="K255" s="36"/>
      <c r="P255" s="36"/>
    </row>
    <row r="256" spans="1:21" ht="17.5" x14ac:dyDescent="0.35">
      <c r="A256" s="67"/>
      <c r="B256" s="116"/>
      <c r="C256" s="118"/>
      <c r="D256" s="123"/>
      <c r="E256" s="36"/>
      <c r="F256" s="67"/>
      <c r="G256" s="36"/>
      <c r="H256" s="36"/>
      <c r="I256" s="407"/>
      <c r="J256" s="151"/>
      <c r="K256" s="36"/>
      <c r="P256" s="36"/>
    </row>
    <row r="257" spans="1:21" ht="17.5" x14ac:dyDescent="0.35">
      <c r="A257" s="67"/>
      <c r="B257" s="116"/>
      <c r="C257" s="118"/>
      <c r="D257" s="123"/>
      <c r="E257" s="36"/>
      <c r="F257" s="67"/>
      <c r="G257" s="36"/>
      <c r="H257" s="36"/>
      <c r="I257" s="407"/>
      <c r="J257" s="151"/>
      <c r="K257" s="36"/>
      <c r="P257" s="36"/>
      <c r="Q257" s="36"/>
      <c r="R257" s="36"/>
      <c r="S257" s="36"/>
      <c r="T257" s="116"/>
      <c r="U257" s="159"/>
    </row>
    <row r="258" spans="1:21" ht="17.5" x14ac:dyDescent="0.35">
      <c r="A258" s="67"/>
      <c r="B258" s="116"/>
      <c r="C258" s="118"/>
      <c r="D258" s="123"/>
      <c r="E258" s="36"/>
      <c r="F258" s="67"/>
      <c r="G258" s="36"/>
      <c r="H258" s="36"/>
      <c r="I258" s="407"/>
      <c r="J258" s="151"/>
      <c r="K258" s="36"/>
      <c r="L258" s="423"/>
      <c r="M258" s="36"/>
      <c r="N258" s="36"/>
      <c r="O258" s="36"/>
      <c r="P258" s="36"/>
      <c r="Q258" s="36"/>
      <c r="R258" s="36"/>
      <c r="S258" s="36"/>
      <c r="T258" s="116"/>
      <c r="U258" s="159"/>
    </row>
    <row r="259" spans="1:21" ht="17.5" x14ac:dyDescent="0.35">
      <c r="A259" s="67"/>
      <c r="B259" s="116"/>
      <c r="C259" s="118"/>
      <c r="D259" s="123"/>
      <c r="E259" s="36"/>
      <c r="F259" s="67"/>
      <c r="G259" s="36"/>
      <c r="H259" s="36"/>
      <c r="I259" s="407"/>
      <c r="J259" s="151"/>
      <c r="K259" s="36"/>
      <c r="L259" s="423"/>
      <c r="M259" s="36"/>
      <c r="N259" s="36"/>
      <c r="O259" s="36"/>
      <c r="P259" s="36"/>
      <c r="Q259" s="36"/>
      <c r="R259" s="36"/>
      <c r="S259" s="36"/>
      <c r="T259" s="116"/>
      <c r="U259" s="159"/>
    </row>
    <row r="260" spans="1:21" ht="17.5" x14ac:dyDescent="0.35">
      <c r="A260" s="67"/>
      <c r="B260" s="116"/>
      <c r="C260" s="118"/>
      <c r="D260" s="123"/>
      <c r="E260" s="36"/>
      <c r="F260" s="67"/>
      <c r="G260" s="36"/>
      <c r="H260" s="36"/>
      <c r="I260" s="407"/>
      <c r="J260" s="151"/>
      <c r="K260" s="36"/>
      <c r="L260" s="423"/>
      <c r="M260" s="36"/>
      <c r="N260" s="36"/>
      <c r="O260" s="36"/>
      <c r="P260" s="36"/>
      <c r="Q260" s="36"/>
      <c r="R260" s="36"/>
      <c r="S260" s="36"/>
      <c r="T260" s="116"/>
      <c r="U260" s="159"/>
    </row>
    <row r="261" spans="1:21" ht="17.5" x14ac:dyDescent="0.35">
      <c r="A261" s="67"/>
      <c r="B261" s="116"/>
      <c r="C261" s="118"/>
      <c r="D261" s="123"/>
      <c r="E261" s="36"/>
      <c r="F261" s="67"/>
      <c r="G261" s="36"/>
      <c r="H261" s="36"/>
      <c r="I261" s="407"/>
      <c r="J261" s="151"/>
      <c r="K261" s="36"/>
      <c r="L261" s="423"/>
      <c r="M261" s="36"/>
      <c r="N261" s="36"/>
      <c r="O261" s="36"/>
      <c r="P261" s="36"/>
      <c r="Q261" s="36"/>
      <c r="R261" s="36"/>
      <c r="S261" s="36"/>
      <c r="T261" s="116"/>
      <c r="U261" s="159"/>
    </row>
    <row r="262" spans="1:21" ht="17.5" x14ac:dyDescent="0.35">
      <c r="A262" s="67"/>
      <c r="B262" s="116"/>
      <c r="C262" s="118"/>
      <c r="D262" s="123"/>
      <c r="E262" s="36"/>
      <c r="F262" s="67"/>
      <c r="G262" s="121"/>
      <c r="H262" s="121"/>
      <c r="I262" s="407"/>
      <c r="J262" s="151"/>
      <c r="K262" s="36"/>
      <c r="L262" s="423"/>
      <c r="M262" s="36"/>
      <c r="N262" s="36"/>
      <c r="O262" s="36"/>
      <c r="P262" s="36"/>
      <c r="Q262" s="36"/>
      <c r="R262" s="36"/>
      <c r="S262" s="36"/>
      <c r="T262" s="116"/>
      <c r="U262" s="159"/>
    </row>
    <row r="263" spans="1:21" ht="17.5" x14ac:dyDescent="0.35">
      <c r="A263" s="67"/>
      <c r="B263" s="116"/>
      <c r="C263" s="118"/>
      <c r="D263" s="123"/>
      <c r="E263" s="36"/>
      <c r="F263" s="67"/>
      <c r="G263" s="36"/>
      <c r="H263" s="36"/>
      <c r="I263" s="407"/>
      <c r="J263" s="151"/>
      <c r="K263" s="36"/>
      <c r="L263" s="423"/>
      <c r="M263" s="36"/>
      <c r="N263" s="36"/>
      <c r="O263" s="36"/>
      <c r="P263" s="36"/>
      <c r="Q263" s="36"/>
      <c r="R263" s="36"/>
      <c r="S263" s="36"/>
      <c r="T263" s="116"/>
      <c r="U263" s="159"/>
    </row>
    <row r="264" spans="1:21" ht="17.5" x14ac:dyDescent="0.35">
      <c r="A264" s="67"/>
      <c r="B264" s="116"/>
      <c r="C264" s="118"/>
      <c r="D264" s="123"/>
      <c r="E264" s="36"/>
      <c r="F264" s="67"/>
      <c r="G264" s="36"/>
      <c r="H264" s="36"/>
      <c r="I264" s="407"/>
      <c r="J264" s="151"/>
      <c r="K264" s="36"/>
      <c r="L264" s="423"/>
      <c r="M264" s="36"/>
      <c r="N264" s="36"/>
      <c r="O264" s="36"/>
      <c r="P264" s="36"/>
      <c r="Q264" s="36"/>
      <c r="R264" s="36"/>
      <c r="S264" s="36"/>
      <c r="T264" s="116"/>
      <c r="U264" s="159"/>
    </row>
    <row r="265" spans="1:21" ht="17.5" x14ac:dyDescent="0.35">
      <c r="A265" s="67"/>
      <c r="B265" s="116"/>
      <c r="C265" s="118"/>
      <c r="D265" s="123"/>
      <c r="E265" s="36"/>
      <c r="F265" s="67"/>
      <c r="G265" s="36"/>
      <c r="H265" s="36"/>
      <c r="I265" s="407"/>
      <c r="J265" s="151"/>
      <c r="K265" s="36"/>
      <c r="L265" s="423"/>
      <c r="M265" s="36"/>
      <c r="N265" s="36"/>
      <c r="O265" s="36"/>
      <c r="P265" s="36"/>
      <c r="Q265" s="36"/>
      <c r="R265" s="36"/>
      <c r="S265" s="36"/>
      <c r="T265" s="116"/>
      <c r="U265" s="159"/>
    </row>
    <row r="266" spans="1:21" ht="17.5" x14ac:dyDescent="0.35">
      <c r="A266" s="67"/>
      <c r="B266" s="116"/>
      <c r="C266" s="118"/>
      <c r="D266" s="123"/>
      <c r="E266" s="36"/>
      <c r="F266" s="67"/>
      <c r="G266" s="36"/>
      <c r="H266" s="36"/>
      <c r="I266" s="407"/>
      <c r="J266" s="151"/>
      <c r="K266" s="36"/>
      <c r="L266" s="423"/>
      <c r="M266" s="36"/>
      <c r="N266" s="36"/>
      <c r="O266" s="36"/>
      <c r="P266" s="36"/>
      <c r="Q266" s="36"/>
      <c r="R266" s="36"/>
      <c r="S266" s="36"/>
      <c r="T266" s="116"/>
      <c r="U266" s="159"/>
    </row>
    <row r="267" spans="1:21" ht="17.5" x14ac:dyDescent="0.35">
      <c r="A267" s="67"/>
      <c r="B267" s="116"/>
      <c r="C267" s="118"/>
      <c r="D267" s="123"/>
      <c r="E267" s="36"/>
      <c r="F267" s="67"/>
      <c r="G267" s="36"/>
      <c r="H267" s="36"/>
      <c r="I267" s="407"/>
      <c r="J267" s="151"/>
      <c r="K267" s="36"/>
      <c r="L267" s="423"/>
      <c r="M267" s="36"/>
      <c r="N267" s="36"/>
      <c r="O267" s="36"/>
      <c r="P267" s="36"/>
      <c r="Q267" s="36"/>
      <c r="R267" s="36"/>
      <c r="S267" s="36"/>
      <c r="T267" s="116"/>
      <c r="U267" s="159"/>
    </row>
    <row r="268" spans="1:21" ht="17.5" x14ac:dyDescent="0.35">
      <c r="A268" s="67"/>
      <c r="B268" s="116"/>
      <c r="C268" s="118"/>
      <c r="D268" s="123"/>
      <c r="E268" s="36"/>
      <c r="F268" s="67"/>
      <c r="G268" s="121"/>
      <c r="H268" s="121"/>
      <c r="I268" s="407"/>
      <c r="J268" s="151"/>
      <c r="K268" s="36"/>
      <c r="L268" s="423"/>
      <c r="M268" s="36"/>
      <c r="N268" s="36"/>
      <c r="O268" s="36"/>
      <c r="P268" s="36"/>
      <c r="Q268" s="36"/>
      <c r="R268" s="36"/>
      <c r="S268" s="36"/>
      <c r="T268" s="116"/>
      <c r="U268" s="159"/>
    </row>
    <row r="269" spans="1:21" ht="17.5" x14ac:dyDescent="0.35">
      <c r="A269" s="67"/>
      <c r="B269" s="116"/>
      <c r="C269" s="118"/>
      <c r="D269" s="123"/>
      <c r="E269" s="36"/>
      <c r="F269" s="67"/>
      <c r="G269" s="36"/>
      <c r="H269" s="36"/>
      <c r="I269" s="407"/>
      <c r="J269" s="151"/>
      <c r="K269" s="36"/>
      <c r="L269" s="423"/>
      <c r="M269" s="36"/>
      <c r="N269" s="36"/>
      <c r="O269" s="36"/>
      <c r="P269" s="36"/>
      <c r="Q269" s="36"/>
      <c r="R269" s="36"/>
      <c r="S269" s="36"/>
      <c r="T269" s="116"/>
      <c r="U269" s="159"/>
    </row>
    <row r="270" spans="1:21" ht="17.5" x14ac:dyDescent="0.35">
      <c r="A270" s="67"/>
      <c r="B270" s="116"/>
      <c r="C270" s="118"/>
      <c r="D270" s="123"/>
      <c r="E270" s="36"/>
      <c r="F270" s="67"/>
      <c r="G270" s="36"/>
      <c r="H270" s="36"/>
      <c r="I270" s="407"/>
      <c r="J270" s="151"/>
      <c r="K270" s="36"/>
      <c r="L270" s="423"/>
      <c r="M270" s="36"/>
      <c r="N270" s="36"/>
      <c r="O270" s="36"/>
      <c r="P270" s="36"/>
      <c r="Q270" s="36"/>
      <c r="R270" s="36"/>
      <c r="S270" s="36"/>
      <c r="T270" s="116"/>
      <c r="U270" s="159"/>
    </row>
    <row r="271" spans="1:21" ht="17.5" x14ac:dyDescent="0.35">
      <c r="A271" s="67"/>
      <c r="B271" s="116"/>
      <c r="C271" s="118"/>
      <c r="D271" s="123"/>
      <c r="E271" s="36"/>
      <c r="F271" s="67"/>
      <c r="G271" s="36"/>
      <c r="H271" s="36"/>
      <c r="I271" s="407"/>
      <c r="J271" s="151"/>
      <c r="K271" s="36"/>
      <c r="L271" s="423"/>
      <c r="M271" s="36"/>
      <c r="N271" s="36"/>
      <c r="O271" s="36"/>
      <c r="P271" s="36"/>
      <c r="Q271" s="36"/>
      <c r="R271" s="36"/>
      <c r="S271" s="36"/>
      <c r="T271" s="116"/>
      <c r="U271" s="159"/>
    </row>
    <row r="272" spans="1:21" ht="17.5" x14ac:dyDescent="0.35">
      <c r="A272" s="67"/>
      <c r="B272" s="116"/>
      <c r="C272" s="118"/>
      <c r="D272" s="123"/>
      <c r="E272" s="36"/>
      <c r="F272" s="67"/>
      <c r="G272" s="36"/>
      <c r="H272" s="36"/>
      <c r="I272" s="407"/>
      <c r="J272" s="151"/>
      <c r="K272" s="36"/>
      <c r="L272" s="423"/>
      <c r="M272" s="36"/>
      <c r="N272" s="36"/>
      <c r="O272" s="36"/>
      <c r="P272" s="36"/>
      <c r="Q272" s="36"/>
      <c r="R272" s="36"/>
      <c r="S272" s="36"/>
      <c r="T272" s="116"/>
      <c r="U272" s="159"/>
    </row>
    <row r="273" spans="1:21" ht="17.5" x14ac:dyDescent="0.35">
      <c r="A273" s="67"/>
      <c r="B273" s="116"/>
      <c r="C273" s="118"/>
      <c r="D273" s="123"/>
      <c r="E273" s="36"/>
      <c r="F273" s="67"/>
      <c r="G273" s="36"/>
      <c r="H273" s="36"/>
      <c r="I273" s="407"/>
      <c r="J273" s="151"/>
      <c r="K273" s="36"/>
      <c r="L273" s="423"/>
      <c r="M273" s="36"/>
      <c r="N273" s="36"/>
      <c r="O273" s="36"/>
      <c r="P273" s="36"/>
      <c r="Q273" s="36"/>
      <c r="R273" s="36"/>
      <c r="S273" s="36"/>
      <c r="T273" s="116"/>
      <c r="U273" s="159"/>
    </row>
    <row r="274" spans="1:21" ht="17.5" x14ac:dyDescent="0.35">
      <c r="A274" s="67"/>
      <c r="B274" s="116"/>
      <c r="C274" s="118"/>
      <c r="D274" s="123"/>
      <c r="E274" s="36"/>
      <c r="F274" s="67"/>
      <c r="G274" s="36"/>
      <c r="H274" s="121"/>
      <c r="I274" s="407"/>
      <c r="J274" s="151"/>
      <c r="K274" s="36"/>
      <c r="L274" s="423"/>
      <c r="M274" s="36"/>
      <c r="N274" s="36"/>
      <c r="O274" s="36"/>
      <c r="P274" s="36"/>
      <c r="Q274" s="36"/>
      <c r="R274" s="36"/>
      <c r="S274" s="36"/>
      <c r="T274" s="116"/>
      <c r="U274" s="159"/>
    </row>
    <row r="275" spans="1:21" ht="17.5" x14ac:dyDescent="0.35">
      <c r="A275" s="67"/>
      <c r="B275" s="116"/>
      <c r="C275" s="118"/>
      <c r="D275" s="123"/>
      <c r="E275" s="36"/>
      <c r="F275" s="67"/>
      <c r="G275" s="36"/>
      <c r="H275" s="36"/>
      <c r="I275" s="407"/>
      <c r="J275" s="151"/>
      <c r="K275" s="36"/>
      <c r="L275" s="423"/>
      <c r="M275" s="36"/>
      <c r="N275" s="36"/>
      <c r="O275" s="36"/>
      <c r="P275" s="36"/>
      <c r="Q275" s="36"/>
      <c r="R275" s="36"/>
      <c r="S275" s="36"/>
      <c r="T275" s="116"/>
      <c r="U275" s="159"/>
    </row>
    <row r="276" spans="1:21" ht="17.5" x14ac:dyDescent="0.35">
      <c r="A276" s="67"/>
      <c r="B276" s="116"/>
      <c r="C276" s="118"/>
      <c r="D276" s="123"/>
      <c r="E276" s="36"/>
      <c r="F276" s="67"/>
      <c r="G276" s="36"/>
      <c r="H276" s="36"/>
      <c r="I276" s="407"/>
      <c r="J276" s="151"/>
      <c r="K276" s="36"/>
      <c r="L276" s="423"/>
      <c r="M276" s="36"/>
      <c r="N276" s="36"/>
      <c r="O276" s="36"/>
      <c r="P276" s="36"/>
      <c r="Q276" s="36"/>
      <c r="R276" s="36"/>
      <c r="S276" s="36"/>
      <c r="T276" s="116"/>
      <c r="U276" s="159"/>
    </row>
    <row r="277" spans="1:21" ht="17.5" x14ac:dyDescent="0.35">
      <c r="A277" s="67"/>
      <c r="B277" s="116"/>
      <c r="C277" s="118"/>
      <c r="D277" s="123"/>
      <c r="E277" s="36"/>
      <c r="F277" s="67"/>
      <c r="G277" s="36"/>
      <c r="H277" s="36"/>
      <c r="I277" s="407"/>
      <c r="J277" s="151"/>
      <c r="K277" s="36"/>
      <c r="L277" s="423"/>
      <c r="M277" s="36"/>
      <c r="N277" s="36"/>
      <c r="O277" s="36"/>
      <c r="P277" s="36"/>
      <c r="Q277" s="36"/>
      <c r="R277" s="36"/>
      <c r="S277" s="36"/>
      <c r="T277" s="116"/>
      <c r="U277" s="159"/>
    </row>
    <row r="278" spans="1:21" ht="17.5" x14ac:dyDescent="0.35">
      <c r="A278" s="67"/>
      <c r="B278" s="116"/>
      <c r="C278" s="118"/>
      <c r="D278" s="123"/>
      <c r="E278" s="36"/>
      <c r="F278" s="67"/>
      <c r="G278" s="36"/>
      <c r="H278" s="36"/>
      <c r="I278" s="407"/>
      <c r="J278" s="151"/>
      <c r="K278" s="36"/>
      <c r="L278" s="423"/>
      <c r="M278" s="36"/>
      <c r="N278" s="36"/>
      <c r="O278" s="36"/>
      <c r="P278" s="36"/>
      <c r="Q278" s="36"/>
      <c r="R278" s="36"/>
      <c r="S278" s="36"/>
      <c r="T278" s="116"/>
      <c r="U278" s="159"/>
    </row>
    <row r="279" spans="1:21" ht="17.5" x14ac:dyDescent="0.35">
      <c r="A279" s="67"/>
      <c r="B279" s="116"/>
      <c r="C279" s="118"/>
      <c r="D279" s="123"/>
      <c r="E279" s="36"/>
      <c r="F279" s="67"/>
      <c r="G279" s="36"/>
      <c r="H279" s="36"/>
      <c r="I279" s="407"/>
      <c r="J279" s="151"/>
      <c r="K279" s="36"/>
      <c r="L279" s="423"/>
      <c r="M279" s="36"/>
      <c r="N279" s="36"/>
      <c r="O279" s="36"/>
      <c r="P279" s="36"/>
      <c r="Q279" s="36"/>
      <c r="R279" s="36"/>
      <c r="S279" s="36"/>
      <c r="T279" s="116"/>
      <c r="U279" s="159"/>
    </row>
    <row r="280" spans="1:21" ht="17.5" x14ac:dyDescent="0.35">
      <c r="A280" s="67"/>
      <c r="B280" s="116"/>
      <c r="C280" s="118"/>
      <c r="D280" s="123"/>
      <c r="E280" s="36"/>
      <c r="F280" s="67"/>
      <c r="G280" s="36"/>
      <c r="H280" s="36"/>
      <c r="I280" s="407"/>
      <c r="J280" s="151"/>
      <c r="K280" s="36"/>
      <c r="L280" s="423"/>
      <c r="M280" s="36"/>
      <c r="N280" s="36"/>
      <c r="O280" s="36"/>
      <c r="P280" s="36"/>
      <c r="Q280" s="36"/>
      <c r="R280" s="36"/>
      <c r="S280" s="36"/>
      <c r="T280" s="116"/>
      <c r="U280" s="159"/>
    </row>
    <row r="281" spans="1:21" ht="17.5" x14ac:dyDescent="0.35">
      <c r="A281" s="67"/>
      <c r="B281" s="116"/>
      <c r="C281" s="118"/>
      <c r="D281" s="123"/>
      <c r="E281" s="36"/>
      <c r="F281" s="67"/>
      <c r="G281" s="36"/>
      <c r="H281" s="36"/>
      <c r="I281" s="407"/>
      <c r="J281" s="151"/>
      <c r="K281" s="36"/>
      <c r="L281" s="423"/>
      <c r="M281" s="36"/>
      <c r="N281" s="36"/>
      <c r="O281" s="36"/>
      <c r="P281" s="36"/>
      <c r="Q281" s="36"/>
      <c r="R281" s="36"/>
      <c r="S281" s="36"/>
      <c r="T281" s="116"/>
      <c r="U281" s="159"/>
    </row>
    <row r="282" spans="1:21" ht="17.5" x14ac:dyDescent="0.35">
      <c r="A282" s="67"/>
      <c r="B282" s="116"/>
      <c r="C282" s="118"/>
      <c r="D282" s="123"/>
      <c r="E282" s="36"/>
      <c r="F282" s="67"/>
      <c r="G282" s="36"/>
      <c r="H282" s="36"/>
      <c r="I282" s="407"/>
      <c r="J282" s="151"/>
      <c r="K282" s="36"/>
      <c r="L282" s="423"/>
      <c r="M282" s="36"/>
      <c r="N282" s="36"/>
      <c r="O282" s="36"/>
      <c r="P282" s="36"/>
      <c r="Q282" s="36"/>
      <c r="R282" s="36"/>
      <c r="S282" s="36"/>
      <c r="T282" s="116"/>
      <c r="U282" s="159"/>
    </row>
    <row r="283" spans="1:21" ht="17.5" x14ac:dyDescent="0.35">
      <c r="A283" s="67"/>
      <c r="B283" s="116"/>
      <c r="C283" s="118"/>
      <c r="D283" s="123"/>
      <c r="E283" s="36"/>
      <c r="F283" s="67"/>
      <c r="G283" s="36"/>
      <c r="H283" s="36"/>
      <c r="I283" s="407"/>
      <c r="J283" s="151"/>
      <c r="K283" s="36"/>
      <c r="L283" s="423"/>
      <c r="M283" s="36"/>
      <c r="N283" s="36"/>
      <c r="O283" s="36"/>
      <c r="P283" s="36"/>
      <c r="Q283" s="36"/>
      <c r="R283" s="36"/>
      <c r="S283" s="36"/>
      <c r="T283" s="116"/>
      <c r="U283" s="159"/>
    </row>
    <row r="284" spans="1:21" ht="17.5" x14ac:dyDescent="0.35">
      <c r="A284" s="67"/>
      <c r="B284" s="116"/>
      <c r="C284" s="118"/>
      <c r="D284" s="123"/>
      <c r="E284" s="36"/>
      <c r="F284" s="67"/>
      <c r="G284" s="36"/>
      <c r="H284" s="36"/>
      <c r="I284" s="407"/>
      <c r="J284" s="151"/>
      <c r="K284" s="36"/>
      <c r="L284" s="423"/>
      <c r="M284" s="36"/>
      <c r="N284" s="36"/>
      <c r="O284" s="36"/>
      <c r="P284" s="36"/>
      <c r="Q284" s="36"/>
      <c r="R284" s="36"/>
      <c r="S284" s="36"/>
      <c r="T284" s="116"/>
      <c r="U284" s="159"/>
    </row>
    <row r="285" spans="1:21" ht="17.5" x14ac:dyDescent="0.35">
      <c r="A285" s="67"/>
      <c r="B285" s="116"/>
      <c r="C285" s="118"/>
      <c r="D285" s="123"/>
      <c r="E285" s="36"/>
      <c r="F285" s="67"/>
      <c r="G285" s="36"/>
      <c r="H285" s="36"/>
      <c r="I285" s="407"/>
      <c r="J285" s="151"/>
      <c r="K285" s="36"/>
      <c r="L285" s="423"/>
      <c r="M285" s="36"/>
      <c r="N285" s="36"/>
      <c r="O285" s="36"/>
      <c r="P285" s="36"/>
      <c r="Q285" s="36"/>
      <c r="R285" s="36"/>
      <c r="S285" s="36"/>
      <c r="T285" s="116"/>
      <c r="U285" s="159"/>
    </row>
    <row r="286" spans="1:21" ht="17.5" x14ac:dyDescent="0.35">
      <c r="A286" s="67"/>
      <c r="B286" s="116"/>
      <c r="C286" s="118"/>
      <c r="D286" s="123"/>
      <c r="E286" s="36"/>
      <c r="F286" s="67"/>
      <c r="G286" s="36"/>
      <c r="H286" s="36"/>
      <c r="I286" s="407"/>
      <c r="J286" s="151"/>
      <c r="K286" s="36"/>
      <c r="L286" s="423"/>
      <c r="M286" s="36"/>
      <c r="N286" s="36"/>
      <c r="O286" s="36"/>
      <c r="P286" s="36"/>
      <c r="Q286" s="36"/>
      <c r="R286" s="36"/>
      <c r="S286" s="36"/>
      <c r="T286" s="116"/>
      <c r="U286" s="159"/>
    </row>
    <row r="287" spans="1:21" ht="17.5" x14ac:dyDescent="0.35">
      <c r="A287" s="67"/>
      <c r="B287" s="116"/>
      <c r="C287" s="118"/>
      <c r="D287" s="123"/>
      <c r="E287" s="36"/>
      <c r="F287" s="67"/>
      <c r="G287" s="36"/>
      <c r="H287" s="36"/>
      <c r="I287" s="407"/>
      <c r="J287" s="151"/>
      <c r="K287" s="36"/>
      <c r="L287" s="423"/>
      <c r="M287" s="36"/>
      <c r="N287" s="36"/>
      <c r="O287" s="36"/>
      <c r="P287" s="36"/>
      <c r="Q287" s="36"/>
      <c r="R287" s="36"/>
      <c r="S287" s="36"/>
      <c r="T287" s="116"/>
      <c r="U287" s="159"/>
    </row>
    <row r="288" spans="1:21" ht="17.5" x14ac:dyDescent="0.35">
      <c r="A288" s="67"/>
      <c r="B288" s="116"/>
      <c r="C288" s="118"/>
      <c r="D288" s="123"/>
      <c r="E288" s="36"/>
      <c r="F288" s="67"/>
      <c r="G288" s="36"/>
      <c r="H288" s="36"/>
      <c r="I288" s="407"/>
      <c r="J288" s="151"/>
      <c r="K288" s="36"/>
      <c r="L288" s="423"/>
      <c r="M288" s="36"/>
      <c r="N288" s="36"/>
      <c r="O288" s="36"/>
      <c r="P288" s="36"/>
      <c r="Q288" s="36"/>
      <c r="R288" s="36"/>
      <c r="S288" s="36"/>
      <c r="T288" s="116"/>
      <c r="U288" s="159"/>
    </row>
    <row r="289" spans="1:21" ht="17.5" x14ac:dyDescent="0.35">
      <c r="A289" s="67"/>
      <c r="B289" s="116"/>
      <c r="C289" s="118"/>
      <c r="D289" s="123"/>
      <c r="E289" s="36"/>
      <c r="F289" s="67"/>
      <c r="G289" s="36"/>
      <c r="H289" s="36"/>
      <c r="I289" s="407"/>
      <c r="J289" s="151"/>
      <c r="K289" s="36"/>
      <c r="L289" s="423"/>
      <c r="M289" s="36"/>
      <c r="N289" s="36"/>
      <c r="O289" s="36"/>
      <c r="P289" s="36"/>
      <c r="Q289" s="36"/>
      <c r="R289" s="36"/>
      <c r="S289" s="36"/>
      <c r="T289" s="116"/>
      <c r="U289" s="159"/>
    </row>
    <row r="290" spans="1:21" ht="17.5" x14ac:dyDescent="0.35">
      <c r="A290" s="67"/>
      <c r="B290" s="116"/>
      <c r="C290" s="118"/>
      <c r="D290" s="123"/>
      <c r="E290" s="36"/>
      <c r="F290" s="67"/>
      <c r="G290" s="36"/>
      <c r="H290" s="36"/>
      <c r="I290" s="407"/>
      <c r="J290" s="151"/>
      <c r="K290" s="36"/>
      <c r="L290" s="423"/>
      <c r="M290" s="36"/>
      <c r="N290" s="36"/>
      <c r="O290" s="36"/>
      <c r="P290" s="36"/>
      <c r="Q290" s="36"/>
      <c r="R290" s="36"/>
      <c r="S290" s="36"/>
      <c r="T290" s="116"/>
      <c r="U290" s="159"/>
    </row>
    <row r="291" spans="1:21" ht="17.5" x14ac:dyDescent="0.35">
      <c r="A291" s="67"/>
      <c r="B291" s="116"/>
      <c r="C291" s="118"/>
      <c r="D291" s="123"/>
      <c r="E291" s="36"/>
      <c r="F291" s="67"/>
      <c r="G291" s="36"/>
      <c r="H291" s="36"/>
      <c r="I291" s="407"/>
      <c r="J291" s="151"/>
      <c r="K291" s="36"/>
      <c r="L291" s="423"/>
      <c r="M291" s="36"/>
      <c r="N291" s="36"/>
      <c r="O291" s="36"/>
      <c r="P291" s="36"/>
      <c r="Q291" s="36"/>
      <c r="R291" s="36"/>
      <c r="S291" s="36"/>
      <c r="T291" s="116"/>
      <c r="U291" s="159"/>
    </row>
    <row r="292" spans="1:21" ht="17.5" x14ac:dyDescent="0.35">
      <c r="A292" s="67"/>
      <c r="B292" s="116"/>
      <c r="C292" s="118"/>
      <c r="D292" s="123"/>
      <c r="E292" s="36"/>
      <c r="F292" s="67"/>
      <c r="G292" s="36"/>
      <c r="H292" s="36"/>
      <c r="I292" s="407"/>
      <c r="J292" s="151"/>
      <c r="K292" s="36"/>
      <c r="L292" s="423"/>
      <c r="M292" s="36"/>
      <c r="N292" s="36"/>
      <c r="O292" s="36"/>
      <c r="P292" s="36"/>
      <c r="Q292" s="36"/>
      <c r="R292" s="36"/>
      <c r="S292" s="36"/>
      <c r="T292" s="116"/>
      <c r="U292" s="159"/>
    </row>
    <row r="293" spans="1:21" ht="17.5" x14ac:dyDescent="0.35">
      <c r="A293" s="67"/>
      <c r="B293" s="116"/>
      <c r="C293" s="118"/>
      <c r="D293" s="123"/>
      <c r="E293" s="36"/>
      <c r="F293" s="67"/>
      <c r="G293" s="36"/>
      <c r="H293" s="36"/>
      <c r="I293" s="407"/>
      <c r="J293" s="151"/>
      <c r="K293" s="36"/>
      <c r="L293" s="423"/>
      <c r="M293" s="36"/>
      <c r="N293" s="36"/>
      <c r="O293" s="36"/>
      <c r="P293" s="36"/>
      <c r="Q293" s="36"/>
      <c r="R293" s="36"/>
      <c r="S293" s="36"/>
      <c r="T293" s="116"/>
      <c r="U293" s="159"/>
    </row>
    <row r="294" spans="1:21" ht="17.5" x14ac:dyDescent="0.35">
      <c r="A294" s="67"/>
      <c r="B294" s="116"/>
      <c r="C294" s="118"/>
      <c r="D294" s="123"/>
      <c r="E294" s="36"/>
      <c r="F294" s="67"/>
      <c r="G294" s="36"/>
      <c r="H294" s="36"/>
      <c r="I294" s="407"/>
      <c r="J294" s="151"/>
      <c r="K294" s="36"/>
      <c r="L294" s="423"/>
      <c r="M294" s="36"/>
      <c r="N294" s="36"/>
      <c r="O294" s="36"/>
      <c r="P294" s="36"/>
      <c r="Q294" s="36"/>
      <c r="R294" s="36"/>
      <c r="S294" s="36"/>
      <c r="T294" s="116"/>
      <c r="U294" s="159"/>
    </row>
    <row r="295" spans="1:21" ht="17.5" x14ac:dyDescent="0.35">
      <c r="A295" s="67"/>
      <c r="B295" s="116"/>
      <c r="C295" s="36"/>
      <c r="D295" s="36"/>
      <c r="E295" s="36"/>
      <c r="F295" s="67"/>
      <c r="G295" s="36"/>
      <c r="H295" s="36"/>
      <c r="I295" s="407"/>
      <c r="J295" s="151"/>
      <c r="K295" s="36"/>
      <c r="L295" s="423"/>
      <c r="M295" s="36"/>
      <c r="N295" s="36"/>
      <c r="O295" s="36"/>
      <c r="P295" s="36"/>
      <c r="Q295" s="36"/>
      <c r="R295" s="36"/>
      <c r="S295" s="36"/>
      <c r="T295" s="116"/>
      <c r="U295" s="159"/>
    </row>
    <row r="296" spans="1:21" ht="17.5" x14ac:dyDescent="0.35">
      <c r="A296" s="67"/>
      <c r="B296" s="116"/>
      <c r="C296" s="36"/>
      <c r="D296" s="36"/>
      <c r="E296" s="36"/>
      <c r="F296" s="67"/>
      <c r="G296" s="36"/>
      <c r="H296" s="36"/>
      <c r="I296" s="407"/>
      <c r="J296" s="151"/>
      <c r="K296" s="36"/>
      <c r="L296" s="423"/>
      <c r="M296" s="36"/>
      <c r="N296" s="36"/>
      <c r="O296" s="36"/>
      <c r="P296" s="36"/>
      <c r="Q296" s="36"/>
      <c r="R296" s="36"/>
      <c r="S296" s="36"/>
      <c r="T296" s="116"/>
      <c r="U296" s="159"/>
    </row>
    <row r="297" spans="1:21" ht="17.5" x14ac:dyDescent="0.35">
      <c r="A297" s="67"/>
      <c r="B297" s="116"/>
      <c r="C297" s="36"/>
      <c r="D297" s="36"/>
      <c r="E297" s="36"/>
      <c r="F297" s="67"/>
      <c r="G297" s="36"/>
      <c r="H297" s="36"/>
      <c r="I297" s="407"/>
      <c r="J297" s="151"/>
      <c r="K297" s="36"/>
      <c r="L297" s="423"/>
      <c r="M297" s="36"/>
      <c r="N297" s="36"/>
      <c r="O297" s="36"/>
      <c r="P297" s="36"/>
      <c r="Q297" s="36"/>
      <c r="R297" s="36"/>
      <c r="S297" s="36"/>
      <c r="T297" s="116"/>
      <c r="U297" s="159"/>
    </row>
    <row r="298" spans="1:21" ht="17.5" x14ac:dyDescent="0.35">
      <c r="A298" s="67"/>
      <c r="B298" s="116"/>
      <c r="C298" s="36"/>
      <c r="D298" s="36"/>
      <c r="E298" s="36"/>
      <c r="F298" s="67"/>
      <c r="G298" s="36"/>
      <c r="H298" s="36"/>
      <c r="I298" s="407"/>
      <c r="J298" s="151"/>
      <c r="K298" s="36"/>
      <c r="L298" s="423"/>
      <c r="M298" s="36"/>
      <c r="N298" s="36"/>
      <c r="O298" s="36"/>
      <c r="P298" s="36"/>
      <c r="Q298" s="36"/>
      <c r="R298" s="36"/>
      <c r="S298" s="36"/>
      <c r="T298" s="116"/>
      <c r="U298" s="159"/>
    </row>
    <row r="299" spans="1:21" ht="17.5" x14ac:dyDescent="0.35">
      <c r="A299" s="67"/>
      <c r="B299" s="116"/>
      <c r="C299" s="36"/>
      <c r="D299" s="36"/>
      <c r="E299" s="36"/>
      <c r="F299" s="67"/>
      <c r="G299" s="36"/>
      <c r="H299" s="36"/>
      <c r="I299" s="407"/>
      <c r="J299" s="151"/>
      <c r="K299" s="36"/>
      <c r="L299" s="423"/>
      <c r="M299" s="36"/>
      <c r="N299" s="36"/>
      <c r="O299" s="36"/>
      <c r="P299" s="36"/>
      <c r="Q299" s="36"/>
      <c r="R299" s="36"/>
      <c r="S299" s="36"/>
      <c r="T299" s="116"/>
      <c r="U299" s="159"/>
    </row>
    <row r="300" spans="1:21" ht="17.5" x14ac:dyDescent="0.35">
      <c r="A300" s="67"/>
      <c r="B300" s="116"/>
      <c r="C300" s="36"/>
      <c r="D300" s="36"/>
      <c r="E300" s="36"/>
      <c r="F300" s="67"/>
      <c r="G300" s="36"/>
      <c r="H300" s="36"/>
      <c r="I300" s="407"/>
      <c r="J300" s="151"/>
      <c r="K300" s="36"/>
      <c r="L300" s="423"/>
      <c r="M300" s="36"/>
      <c r="N300" s="36"/>
      <c r="O300" s="36"/>
      <c r="P300" s="36"/>
      <c r="Q300" s="36"/>
      <c r="R300" s="36"/>
      <c r="S300" s="36"/>
      <c r="T300" s="116"/>
      <c r="U300" s="159"/>
    </row>
    <row r="301" spans="1:21" ht="17.5" x14ac:dyDescent="0.35">
      <c r="A301" s="67"/>
      <c r="B301" s="116"/>
      <c r="C301" s="36"/>
      <c r="D301" s="36"/>
      <c r="E301" s="36"/>
      <c r="F301" s="67"/>
      <c r="G301" s="36"/>
      <c r="H301" s="36"/>
      <c r="I301" s="407"/>
      <c r="J301" s="151"/>
      <c r="K301" s="36"/>
      <c r="L301" s="423"/>
      <c r="M301" s="36"/>
      <c r="N301" s="36"/>
      <c r="O301" s="36"/>
      <c r="P301" s="36"/>
      <c r="Q301" s="36"/>
      <c r="R301" s="36"/>
      <c r="S301" s="36"/>
      <c r="T301" s="116"/>
      <c r="U301" s="159"/>
    </row>
    <row r="302" spans="1:21" ht="17.5" x14ac:dyDescent="0.35">
      <c r="A302" s="67"/>
      <c r="B302" s="116"/>
      <c r="C302" s="36"/>
      <c r="D302" s="36"/>
      <c r="E302" s="36"/>
      <c r="F302" s="67"/>
      <c r="G302" s="36"/>
      <c r="H302" s="36"/>
      <c r="I302" s="407"/>
      <c r="J302" s="151"/>
      <c r="K302" s="36"/>
      <c r="L302" s="423"/>
      <c r="M302" s="36"/>
      <c r="N302" s="36"/>
      <c r="O302" s="36"/>
      <c r="P302" s="36"/>
      <c r="Q302" s="36"/>
      <c r="R302" s="36"/>
      <c r="S302" s="36"/>
      <c r="T302" s="116"/>
      <c r="U302" s="159"/>
    </row>
    <row r="303" spans="1:21" ht="17.5" x14ac:dyDescent="0.35">
      <c r="A303" s="67"/>
      <c r="B303" s="116"/>
      <c r="C303" s="36"/>
      <c r="D303" s="36"/>
      <c r="E303" s="36"/>
      <c r="F303" s="67"/>
      <c r="G303" s="36"/>
      <c r="H303" s="36"/>
      <c r="I303" s="407"/>
      <c r="J303" s="151"/>
      <c r="K303" s="36"/>
      <c r="L303" s="423"/>
      <c r="M303" s="36"/>
      <c r="N303" s="36"/>
      <c r="O303" s="36"/>
      <c r="P303" s="36"/>
      <c r="Q303" s="36"/>
      <c r="R303" s="36"/>
      <c r="S303" s="36"/>
      <c r="T303" s="116"/>
      <c r="U303" s="159"/>
    </row>
    <row r="304" spans="1:21" ht="17.5" x14ac:dyDescent="0.35">
      <c r="A304" s="67"/>
      <c r="B304" s="116"/>
      <c r="C304" s="36"/>
      <c r="D304" s="36"/>
      <c r="E304" s="36"/>
      <c r="F304" s="67"/>
      <c r="G304" s="36"/>
      <c r="H304" s="36"/>
      <c r="I304" s="407"/>
      <c r="J304" s="151"/>
      <c r="K304" s="36"/>
      <c r="L304" s="423"/>
      <c r="M304" s="36"/>
      <c r="N304" s="36"/>
      <c r="O304" s="36"/>
      <c r="P304" s="36"/>
      <c r="Q304" s="36"/>
      <c r="R304" s="36"/>
      <c r="S304" s="36"/>
      <c r="T304" s="116"/>
      <c r="U304" s="159"/>
    </row>
    <row r="305" spans="1:21" ht="17.5" x14ac:dyDescent="0.35">
      <c r="A305" s="67"/>
      <c r="B305" s="116"/>
      <c r="C305" s="36"/>
      <c r="D305" s="36"/>
      <c r="E305" s="36"/>
      <c r="F305" s="67"/>
      <c r="G305" s="36"/>
      <c r="H305" s="36"/>
      <c r="I305" s="407"/>
      <c r="J305" s="151"/>
      <c r="K305" s="36"/>
      <c r="L305" s="423"/>
      <c r="M305" s="36"/>
      <c r="N305" s="36"/>
      <c r="O305" s="36"/>
      <c r="P305" s="36"/>
      <c r="Q305" s="36"/>
      <c r="R305" s="36"/>
      <c r="S305" s="36"/>
      <c r="T305" s="116"/>
      <c r="U305" s="159"/>
    </row>
    <row r="306" spans="1:21" ht="17.5" x14ac:dyDescent="0.35">
      <c r="A306" s="67"/>
      <c r="B306" s="116"/>
      <c r="C306" s="36"/>
      <c r="D306" s="36"/>
      <c r="E306" s="36"/>
      <c r="F306" s="67"/>
      <c r="G306" s="36"/>
      <c r="H306" s="36"/>
      <c r="I306" s="407"/>
      <c r="J306" s="151"/>
      <c r="K306" s="36"/>
      <c r="L306" s="423"/>
      <c r="M306" s="36"/>
      <c r="N306" s="36"/>
      <c r="O306" s="36"/>
      <c r="P306" s="36"/>
      <c r="Q306" s="36"/>
      <c r="R306" s="36"/>
      <c r="S306" s="36"/>
      <c r="T306" s="116"/>
      <c r="U306" s="159"/>
    </row>
    <row r="307" spans="1:21" ht="17.5" x14ac:dyDescent="0.35">
      <c r="A307" s="67"/>
      <c r="B307" s="116"/>
      <c r="C307" s="36"/>
      <c r="D307" s="36"/>
      <c r="E307" s="36"/>
      <c r="F307" s="67"/>
      <c r="G307" s="36"/>
      <c r="H307" s="36"/>
      <c r="I307" s="407"/>
      <c r="J307" s="151"/>
      <c r="K307" s="36"/>
      <c r="L307" s="423"/>
      <c r="M307" s="36"/>
      <c r="N307" s="36"/>
      <c r="O307" s="36"/>
      <c r="P307" s="36"/>
      <c r="Q307" s="36"/>
      <c r="R307" s="36"/>
      <c r="S307" s="36"/>
      <c r="T307" s="116"/>
      <c r="U307" s="159"/>
    </row>
    <row r="308" spans="1:21" ht="17.5" x14ac:dyDescent="0.35">
      <c r="A308" s="67"/>
      <c r="B308" s="116"/>
      <c r="C308" s="36"/>
      <c r="D308" s="36"/>
      <c r="E308" s="36"/>
      <c r="F308" s="67"/>
      <c r="G308" s="36"/>
      <c r="H308" s="36"/>
      <c r="I308" s="407"/>
      <c r="J308" s="151"/>
      <c r="K308" s="36"/>
      <c r="L308" s="423"/>
      <c r="M308" s="36"/>
      <c r="N308" s="36"/>
      <c r="O308" s="36"/>
      <c r="P308" s="36"/>
      <c r="Q308" s="36"/>
      <c r="R308" s="36"/>
      <c r="S308" s="36"/>
      <c r="T308" s="116"/>
      <c r="U308" s="159"/>
    </row>
    <row r="309" spans="1:21" ht="17.5" x14ac:dyDescent="0.35">
      <c r="A309" s="67"/>
      <c r="B309" s="116"/>
      <c r="C309" s="36"/>
      <c r="D309" s="36"/>
      <c r="E309" s="36"/>
      <c r="F309" s="67"/>
      <c r="G309" s="36"/>
      <c r="H309" s="36"/>
      <c r="I309" s="407"/>
      <c r="J309" s="151"/>
      <c r="K309" s="36"/>
      <c r="L309" s="423"/>
      <c r="M309" s="36"/>
      <c r="N309" s="36"/>
      <c r="O309" s="36"/>
      <c r="P309" s="36"/>
      <c r="Q309" s="36"/>
      <c r="R309" s="36"/>
      <c r="S309" s="36"/>
      <c r="T309" s="116"/>
      <c r="U309" s="159"/>
    </row>
    <row r="310" spans="1:21" ht="17.5" x14ac:dyDescent="0.35">
      <c r="A310" s="67"/>
      <c r="B310" s="116"/>
      <c r="C310" s="36"/>
      <c r="D310" s="36"/>
      <c r="E310" s="36"/>
      <c r="F310" s="67"/>
      <c r="G310" s="36"/>
      <c r="H310" s="121"/>
      <c r="I310" s="407"/>
      <c r="J310" s="151"/>
      <c r="K310" s="36"/>
      <c r="L310" s="423"/>
      <c r="M310" s="36"/>
      <c r="N310" s="36"/>
      <c r="O310" s="36"/>
      <c r="P310" s="36"/>
      <c r="Q310" s="36"/>
      <c r="R310" s="36"/>
      <c r="S310" s="36"/>
      <c r="T310" s="116"/>
      <c r="U310" s="159"/>
    </row>
    <row r="311" spans="1:21" ht="17.5" x14ac:dyDescent="0.35">
      <c r="A311" s="67"/>
      <c r="B311" s="116"/>
      <c r="C311" s="36"/>
      <c r="D311" s="36"/>
      <c r="E311" s="36"/>
      <c r="F311" s="67"/>
      <c r="G311" s="36"/>
      <c r="H311" s="36"/>
      <c r="I311" s="407"/>
      <c r="J311" s="151"/>
      <c r="K311" s="36"/>
      <c r="L311" s="423"/>
      <c r="M311" s="36"/>
      <c r="N311" s="36"/>
      <c r="O311" s="36"/>
      <c r="P311" s="36"/>
      <c r="Q311" s="36"/>
      <c r="R311" s="36"/>
      <c r="S311" s="36"/>
      <c r="T311" s="116"/>
      <c r="U311" s="159"/>
    </row>
    <row r="312" spans="1:21" ht="17.5" x14ac:dyDescent="0.35">
      <c r="A312" s="67"/>
      <c r="B312" s="116"/>
      <c r="C312" s="36"/>
      <c r="D312" s="36"/>
      <c r="E312" s="36"/>
      <c r="F312" s="67"/>
      <c r="G312" s="36"/>
      <c r="H312" s="36"/>
      <c r="I312" s="407"/>
      <c r="J312" s="151"/>
      <c r="K312" s="36"/>
      <c r="L312" s="423"/>
      <c r="M312" s="36"/>
      <c r="N312" s="36"/>
      <c r="O312" s="36"/>
      <c r="P312" s="36"/>
      <c r="Q312" s="36"/>
      <c r="R312" s="36"/>
      <c r="S312" s="36"/>
      <c r="T312" s="116"/>
      <c r="U312" s="159"/>
    </row>
    <row r="313" spans="1:21" ht="17.5" x14ac:dyDescent="0.35">
      <c r="A313" s="67"/>
      <c r="B313" s="116"/>
      <c r="C313" s="36"/>
      <c r="D313" s="36"/>
      <c r="E313" s="36"/>
      <c r="F313" s="67"/>
      <c r="G313" s="36"/>
      <c r="H313" s="36"/>
      <c r="I313" s="407"/>
      <c r="J313" s="151"/>
      <c r="K313" s="36"/>
      <c r="L313" s="423"/>
      <c r="M313" s="36"/>
      <c r="N313" s="36"/>
      <c r="O313" s="36"/>
      <c r="P313" s="36"/>
      <c r="Q313" s="36"/>
      <c r="R313" s="36"/>
      <c r="S313" s="36"/>
      <c r="T313" s="116"/>
      <c r="U313" s="159"/>
    </row>
    <row r="314" spans="1:21" ht="17.5" x14ac:dyDescent="0.35">
      <c r="A314" s="67"/>
      <c r="B314" s="116"/>
      <c r="C314" s="36"/>
      <c r="D314" s="36"/>
      <c r="E314" s="36"/>
      <c r="F314" s="67"/>
      <c r="G314" s="36"/>
      <c r="H314" s="36"/>
      <c r="I314" s="407"/>
      <c r="J314" s="151"/>
      <c r="K314" s="36"/>
      <c r="L314" s="423"/>
      <c r="M314" s="36"/>
      <c r="N314" s="36"/>
      <c r="O314" s="36"/>
      <c r="P314" s="36"/>
      <c r="Q314" s="36"/>
      <c r="R314" s="36"/>
      <c r="S314" s="36"/>
      <c r="T314" s="116"/>
      <c r="U314" s="159"/>
    </row>
    <row r="315" spans="1:21" ht="17.5" x14ac:dyDescent="0.35">
      <c r="A315" s="67"/>
      <c r="B315" s="116"/>
      <c r="C315" s="36"/>
      <c r="D315" s="36"/>
      <c r="E315" s="36"/>
      <c r="F315" s="67"/>
      <c r="G315" s="36"/>
      <c r="H315" s="36"/>
      <c r="I315" s="407"/>
      <c r="J315" s="151"/>
      <c r="K315" s="36"/>
      <c r="L315" s="423"/>
      <c r="M315" s="36"/>
      <c r="N315" s="36"/>
      <c r="O315" s="36"/>
      <c r="P315" s="36"/>
      <c r="Q315" s="36"/>
      <c r="R315" s="36"/>
      <c r="S315" s="36"/>
      <c r="T315" s="116"/>
      <c r="U315" s="159"/>
    </row>
    <row r="316" spans="1:21" ht="17.5" x14ac:dyDescent="0.35">
      <c r="A316" s="67"/>
      <c r="B316" s="116"/>
      <c r="C316" s="36"/>
      <c r="D316" s="36"/>
      <c r="E316" s="36"/>
      <c r="F316" s="67"/>
      <c r="G316" s="36"/>
      <c r="H316" s="36"/>
      <c r="I316" s="407"/>
      <c r="J316" s="151"/>
      <c r="K316" s="36"/>
      <c r="L316" s="423"/>
      <c r="M316" s="36"/>
      <c r="N316" s="36"/>
      <c r="O316" s="36"/>
      <c r="P316" s="36"/>
      <c r="Q316" s="36"/>
      <c r="R316" s="36"/>
      <c r="S316" s="36"/>
      <c r="T316" s="116"/>
      <c r="U316" s="159"/>
    </row>
    <row r="317" spans="1:21" ht="17.5" x14ac:dyDescent="0.35">
      <c r="A317" s="67"/>
      <c r="B317" s="116"/>
      <c r="C317" s="36"/>
      <c r="D317" s="36"/>
      <c r="E317" s="36"/>
      <c r="F317" s="67"/>
      <c r="G317" s="36"/>
      <c r="H317" s="36"/>
      <c r="I317" s="407"/>
      <c r="J317" s="151"/>
      <c r="K317" s="36"/>
      <c r="L317" s="423"/>
      <c r="M317" s="36"/>
      <c r="N317" s="36"/>
      <c r="O317" s="36"/>
      <c r="P317" s="36"/>
      <c r="Q317" s="36"/>
      <c r="R317" s="36"/>
      <c r="S317" s="36"/>
      <c r="T317" s="116"/>
      <c r="U317" s="159"/>
    </row>
    <row r="318" spans="1:21" ht="17.5" x14ac:dyDescent="0.35">
      <c r="A318" s="67"/>
      <c r="B318" s="116"/>
      <c r="C318" s="36"/>
      <c r="D318" s="36"/>
      <c r="E318" s="36"/>
      <c r="F318" s="67"/>
      <c r="G318" s="36"/>
      <c r="H318" s="36"/>
      <c r="I318" s="407"/>
      <c r="J318" s="151"/>
      <c r="K318" s="36"/>
      <c r="L318" s="423"/>
      <c r="M318" s="36"/>
      <c r="N318" s="36"/>
      <c r="O318" s="36"/>
      <c r="P318" s="36"/>
      <c r="Q318" s="36"/>
      <c r="R318" s="36"/>
      <c r="S318" s="36"/>
      <c r="T318" s="116"/>
      <c r="U318" s="159"/>
    </row>
    <row r="319" spans="1:21" ht="17.5" x14ac:dyDescent="0.35">
      <c r="A319" s="67"/>
      <c r="B319" s="116"/>
      <c r="C319" s="36"/>
      <c r="D319" s="36"/>
      <c r="E319" s="36"/>
      <c r="F319" s="67"/>
      <c r="G319" s="36"/>
      <c r="H319" s="36"/>
      <c r="I319" s="407"/>
      <c r="J319" s="151"/>
      <c r="K319" s="36"/>
      <c r="L319" s="423"/>
      <c r="M319" s="36"/>
      <c r="N319" s="36"/>
      <c r="O319" s="36"/>
      <c r="P319" s="36"/>
      <c r="Q319" s="36"/>
      <c r="R319" s="36"/>
      <c r="S319" s="36"/>
      <c r="T319" s="116"/>
      <c r="U319" s="159"/>
    </row>
    <row r="320" spans="1:21" ht="17.5" x14ac:dyDescent="0.35">
      <c r="A320" s="67"/>
      <c r="B320" s="116"/>
      <c r="C320" s="36"/>
      <c r="D320" s="36"/>
      <c r="E320" s="36"/>
      <c r="F320" s="67"/>
      <c r="G320" s="121"/>
      <c r="H320" s="121"/>
      <c r="I320" s="407"/>
      <c r="J320" s="151"/>
      <c r="K320" s="36"/>
      <c r="L320" s="423"/>
      <c r="M320" s="36"/>
      <c r="N320" s="36"/>
      <c r="O320" s="36"/>
      <c r="P320" s="36"/>
      <c r="Q320" s="36"/>
      <c r="R320" s="36"/>
      <c r="S320" s="36"/>
      <c r="T320" s="116"/>
      <c r="U320" s="159"/>
    </row>
    <row r="321" spans="1:68" ht="17.5" x14ac:dyDescent="0.35">
      <c r="A321" s="67"/>
      <c r="B321" s="116"/>
      <c r="C321" s="36"/>
      <c r="D321" s="36"/>
      <c r="E321" s="36"/>
      <c r="F321" s="67"/>
      <c r="G321" s="121"/>
      <c r="H321" s="121"/>
      <c r="I321" s="407"/>
      <c r="J321" s="151"/>
      <c r="K321" s="36"/>
      <c r="L321" s="423"/>
      <c r="M321" s="36"/>
      <c r="N321" s="36"/>
      <c r="O321" s="36"/>
      <c r="P321" s="36"/>
      <c r="Q321" s="36"/>
      <c r="R321" s="36"/>
      <c r="S321" s="36"/>
      <c r="T321" s="116"/>
      <c r="U321" s="159"/>
    </row>
    <row r="322" spans="1:68" ht="17.5" x14ac:dyDescent="0.35">
      <c r="A322" s="67"/>
      <c r="B322" s="116"/>
      <c r="C322" s="36"/>
      <c r="D322" s="36"/>
      <c r="E322" s="36"/>
      <c r="F322" s="67"/>
      <c r="G322" s="121"/>
      <c r="H322" s="121"/>
      <c r="I322" s="407"/>
      <c r="J322" s="151"/>
      <c r="K322" s="36"/>
      <c r="L322" s="423"/>
      <c r="M322" s="36"/>
      <c r="N322" s="36"/>
      <c r="O322" s="36"/>
      <c r="Q322" s="36"/>
      <c r="R322" s="36"/>
      <c r="S322" s="36"/>
      <c r="T322" s="116"/>
      <c r="U322" s="159"/>
    </row>
    <row r="323" spans="1:68" ht="17.5" x14ac:dyDescent="0.35">
      <c r="A323" s="67"/>
      <c r="B323" s="116"/>
      <c r="C323" s="36"/>
      <c r="D323" s="36"/>
      <c r="E323" s="36"/>
      <c r="F323" s="67"/>
      <c r="G323" s="121"/>
      <c r="H323" s="121"/>
      <c r="I323" s="407"/>
      <c r="J323" s="151"/>
      <c r="K323" s="36"/>
      <c r="L323" s="423"/>
      <c r="M323" s="36"/>
      <c r="N323" s="36"/>
      <c r="O323" s="36"/>
      <c r="P323"/>
      <c r="Q323" s="36"/>
      <c r="R323" s="36"/>
      <c r="S323" s="36"/>
      <c r="T323" s="116"/>
      <c r="U323" s="159"/>
    </row>
    <row r="324" spans="1:68" ht="17.5" x14ac:dyDescent="0.35">
      <c r="A324" s="67"/>
      <c r="B324" s="116"/>
      <c r="C324" s="36"/>
      <c r="D324" s="36"/>
      <c r="E324" s="36"/>
      <c r="F324" s="67"/>
      <c r="G324" s="36"/>
      <c r="H324" s="36"/>
      <c r="I324" s="407"/>
      <c r="J324" s="151"/>
      <c r="K324" s="36"/>
      <c r="L324" s="423"/>
      <c r="M324" s="36"/>
      <c r="N324" s="36"/>
      <c r="O324" s="36"/>
      <c r="Q324" s="36"/>
      <c r="R324" s="36"/>
      <c r="S324" s="36"/>
      <c r="T324" s="116"/>
      <c r="U324" s="159"/>
    </row>
    <row r="325" spans="1:68" ht="17.5" x14ac:dyDescent="0.35">
      <c r="A325" s="67"/>
      <c r="B325" s="116"/>
      <c r="C325" s="36"/>
      <c r="D325" s="36"/>
      <c r="E325" s="36"/>
      <c r="F325" s="67"/>
      <c r="G325" s="36"/>
      <c r="H325" s="36"/>
      <c r="I325" s="407"/>
      <c r="J325" s="151"/>
      <c r="K325" s="36"/>
      <c r="L325" s="423"/>
      <c r="M325" s="36"/>
      <c r="N325" s="36"/>
      <c r="O325" s="36"/>
      <c r="Q325" s="36"/>
      <c r="R325" s="36"/>
      <c r="S325" s="36"/>
      <c r="T325" s="116"/>
      <c r="U325" s="159"/>
    </row>
    <row r="327" spans="1:68" x14ac:dyDescent="0.35">
      <c r="A327" s="126"/>
      <c r="B327"/>
      <c r="C327"/>
      <c r="D327"/>
      <c r="E327"/>
      <c r="F327"/>
      <c r="G327"/>
      <c r="H327"/>
      <c r="I327"/>
      <c r="J327" s="410"/>
      <c r="K327"/>
      <c r="L327" s="425"/>
      <c r="M327"/>
      <c r="N327"/>
      <c r="O327"/>
      <c r="Q327"/>
      <c r="R327"/>
      <c r="S327"/>
      <c r="T327"/>
      <c r="U327" s="170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8236" spans="1:68" x14ac:dyDescent="0.35">
      <c r="P8236"/>
    </row>
    <row r="8240" spans="1:68" x14ac:dyDescent="0.35">
      <c r="A8240" s="126"/>
      <c r="B8240"/>
      <c r="C8240"/>
      <c r="D8240"/>
      <c r="E8240"/>
      <c r="F8240"/>
      <c r="G8240"/>
      <c r="H8240"/>
      <c r="I8240"/>
      <c r="J8240" s="410"/>
      <c r="K8240"/>
      <c r="L8240" s="425"/>
      <c r="M8240"/>
      <c r="N8240"/>
      <c r="O8240"/>
      <c r="Q8240"/>
      <c r="R8240"/>
      <c r="S8240"/>
      <c r="T8240"/>
      <c r="U8240" s="170"/>
      <c r="V8240"/>
      <c r="W8240"/>
      <c r="X8240"/>
      <c r="Y8240"/>
      <c r="Z8240"/>
      <c r="AA8240"/>
      <c r="AB8240"/>
      <c r="AC8240"/>
      <c r="AD8240"/>
      <c r="AE8240"/>
      <c r="AF8240"/>
      <c r="AG8240"/>
      <c r="AH8240"/>
      <c r="AI8240"/>
      <c r="AJ8240"/>
      <c r="AK8240"/>
      <c r="AL8240"/>
      <c r="AM8240"/>
      <c r="AN8240"/>
      <c r="AO8240"/>
      <c r="AP8240"/>
      <c r="AQ8240"/>
      <c r="AR8240"/>
      <c r="AS8240"/>
      <c r="AT8240"/>
      <c r="AU8240"/>
      <c r="AV8240"/>
      <c r="AW8240"/>
      <c r="AX8240"/>
      <c r="AY8240"/>
      <c r="AZ8240"/>
      <c r="BA8240"/>
      <c r="BB8240"/>
      <c r="BC8240"/>
      <c r="BD8240"/>
      <c r="BE8240"/>
      <c r="BF8240"/>
      <c r="BG8240"/>
      <c r="BH8240"/>
      <c r="BI8240"/>
      <c r="BJ8240"/>
      <c r="BK8240"/>
      <c r="BL8240"/>
      <c r="BM8240"/>
      <c r="BN8240"/>
      <c r="BO8240"/>
      <c r="BP8240"/>
    </row>
    <row r="8241" spans="6:9" x14ac:dyDescent="0.35">
      <c r="F8241" s="21"/>
      <c r="I8241" s="413"/>
    </row>
    <row r="8242" spans="6:9" x14ac:dyDescent="0.35">
      <c r="F8242" s="21"/>
      <c r="I8242" s="413"/>
    </row>
    <row r="8243" spans="6:9" x14ac:dyDescent="0.35">
      <c r="F8243" s="21"/>
      <c r="I8243" s="413"/>
    </row>
  </sheetData>
  <sheetProtection deleteColumns="0" deleteRows="0" selectLockedCells="1" selectUnlockedCells="1"/>
  <customSheetViews>
    <customSheetView guid="{147FE26F-38ED-435B-BFF1-0F505117CCC8}" scale="75" colorId="22" showPageBreaks="1" fitToPage="1" printArea="1" hiddenColumns="1" view="pageBreakPreview" topLeftCell="B1">
      <pane xSplit="2" ySplit="14" topLeftCell="D15" activePane="bottomRight" state="frozen"/>
      <selection pane="bottomRight" activeCell="D15" sqref="D15"/>
      <rowBreaks count="1" manualBreakCount="1">
        <brk id="196" min="1" max="32" man="1"/>
      </rowBreaks>
      <pageMargins left="0.85" right="0.6" top="0.6" bottom="0.85" header="0.5" footer="0.5"/>
      <pageSetup paperSize="17" scale="33" fitToHeight="0" orientation="landscape" r:id="rId1"/>
      <headerFooter alignWithMargins="0"/>
    </customSheetView>
    <customSheetView guid="{9E0FFB2A-F14D-4F97-81A2-F400C1716C92}" scale="75" colorId="22" showPageBreaks="1" fitToPage="1" printArea="1" hiddenColumns="1" view="pageBreakPreview">
      <pageMargins left="0.85" right="0.6" top="0.6" bottom="0.85" header="0.5" footer="0.5"/>
      <pageSetup paperSize="17" scale="35" fitToHeight="0" orientation="landscape" r:id="rId2"/>
      <headerFooter alignWithMargins="0"/>
    </customSheetView>
    <customSheetView guid="{A11F99BD-660D-4CE8-BDB2-7F274779F10D}" scale="75" colorId="22" showPageBreaks="1" fitToPage="1" printArea="1" hiddenColumns="1" view="pageBreakPreview">
      <selection activeCell="S60" sqref="S60"/>
      <pageMargins left="0.85" right="0.6" top="0.6" bottom="0.85" header="0.5" footer="0.5"/>
      <pageSetup scale="31" fitToHeight="0" orientation="landscape" r:id="rId3"/>
      <headerFooter alignWithMargins="0"/>
    </customSheetView>
  </customSheetViews>
  <phoneticPr fontId="20" type="noConversion"/>
  <pageMargins left="0.85" right="0.6" top="0.6" bottom="0.85" header="0.5" footer="0.5"/>
  <pageSetup scale="30" fitToHeight="0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B236"/>
  <sheetViews>
    <sheetView topLeftCell="A208" zoomScale="70" zoomScaleNormal="70" workbookViewId="0">
      <selection activeCell="N224" sqref="N224"/>
    </sheetView>
  </sheetViews>
  <sheetFormatPr defaultRowHeight="15.5" x14ac:dyDescent="0.35"/>
  <cols>
    <col min="1" max="1" width="12.23046875" bestFit="1" customWidth="1"/>
    <col min="2" max="2" width="13.4609375" customWidth="1"/>
    <col min="3" max="3" width="32.07421875" bestFit="1" customWidth="1"/>
    <col min="4" max="4" width="55.07421875" bestFit="1" customWidth="1"/>
    <col min="5" max="5" width="10.53515625" customWidth="1"/>
    <col min="6" max="6" width="11.53515625" bestFit="1" customWidth="1"/>
    <col min="7" max="7" width="11.53515625" customWidth="1"/>
    <col min="8" max="8" width="14" customWidth="1"/>
    <col min="9" max="9" width="11" bestFit="1" customWidth="1"/>
    <col min="11" max="11" width="11.07421875" customWidth="1"/>
    <col min="12" max="12" width="13.4609375" hidden="1" customWidth="1"/>
    <col min="13" max="13" width="13.4609375" customWidth="1"/>
    <col min="14" max="14" width="12.765625" customWidth="1"/>
    <col min="15" max="16" width="10.53515625" bestFit="1" customWidth="1"/>
    <col min="17" max="17" width="155.53515625" customWidth="1"/>
  </cols>
  <sheetData>
    <row r="1" spans="1:17" ht="23.5" thickTop="1" x14ac:dyDescent="0.5">
      <c r="A1" s="52"/>
      <c r="B1" s="53"/>
      <c r="C1" s="54"/>
      <c r="D1" s="54"/>
      <c r="E1" s="360" t="s">
        <v>300</v>
      </c>
      <c r="F1" s="363" t="s">
        <v>449</v>
      </c>
      <c r="G1" s="365"/>
      <c r="H1" s="55"/>
      <c r="I1" s="56"/>
      <c r="J1" s="368"/>
      <c r="K1" s="54"/>
      <c r="L1" s="54"/>
      <c r="M1" s="363"/>
      <c r="N1" s="373"/>
      <c r="O1" s="53"/>
      <c r="P1" s="3"/>
      <c r="Q1" s="345"/>
    </row>
    <row r="2" spans="1:17" ht="23" x14ac:dyDescent="0.5">
      <c r="A2" s="58"/>
      <c r="B2" s="59"/>
      <c r="C2" s="60"/>
      <c r="D2" s="60"/>
      <c r="E2" s="66" t="s">
        <v>21</v>
      </c>
      <c r="F2" s="361" t="s">
        <v>450</v>
      </c>
      <c r="G2" s="349"/>
      <c r="H2" s="61"/>
      <c r="I2" s="62"/>
      <c r="J2" s="369"/>
      <c r="K2" s="60"/>
      <c r="L2" s="128" t="s">
        <v>300</v>
      </c>
      <c r="M2" s="361" t="s">
        <v>300</v>
      </c>
      <c r="N2" s="374" t="s">
        <v>414</v>
      </c>
      <c r="O2" s="59"/>
      <c r="P2" s="4"/>
      <c r="Q2" s="345"/>
    </row>
    <row r="3" spans="1:17" ht="18" x14ac:dyDescent="0.4">
      <c r="A3" s="64"/>
      <c r="B3" s="65"/>
      <c r="C3" s="60"/>
      <c r="D3" s="60"/>
      <c r="E3" s="66" t="s">
        <v>34</v>
      </c>
      <c r="F3" s="361" t="s">
        <v>21</v>
      </c>
      <c r="G3" s="349" t="s">
        <v>449</v>
      </c>
      <c r="H3" s="61"/>
      <c r="I3" s="62"/>
      <c r="J3" s="361" t="s">
        <v>449</v>
      </c>
      <c r="K3" s="60"/>
      <c r="L3" s="66" t="s">
        <v>4</v>
      </c>
      <c r="M3" s="361" t="s">
        <v>17</v>
      </c>
      <c r="N3" s="375" t="s">
        <v>4</v>
      </c>
      <c r="O3" s="68" t="s">
        <v>1</v>
      </c>
      <c r="P3" s="1" t="s">
        <v>5</v>
      </c>
      <c r="Q3" s="127" t="s">
        <v>296</v>
      </c>
    </row>
    <row r="4" spans="1:17" ht="18" x14ac:dyDescent="0.4">
      <c r="A4" s="64" t="s">
        <v>6</v>
      </c>
      <c r="B4" s="63" t="s">
        <v>7</v>
      </c>
      <c r="C4" s="60"/>
      <c r="D4" s="60"/>
      <c r="E4" s="430">
        <v>2020</v>
      </c>
      <c r="F4" s="361" t="s">
        <v>34</v>
      </c>
      <c r="G4" s="349" t="s">
        <v>421</v>
      </c>
      <c r="H4" s="61" t="s">
        <v>5</v>
      </c>
      <c r="I4" s="372" t="s">
        <v>300</v>
      </c>
      <c r="J4" s="361">
        <v>2023</v>
      </c>
      <c r="K4" s="66" t="s">
        <v>9</v>
      </c>
      <c r="L4" s="66" t="s">
        <v>17</v>
      </c>
      <c r="M4" s="361" t="s">
        <v>447</v>
      </c>
      <c r="N4" s="375" t="s">
        <v>17</v>
      </c>
      <c r="O4" s="68" t="s">
        <v>18</v>
      </c>
      <c r="P4" s="1" t="s">
        <v>19</v>
      </c>
      <c r="Q4" s="127" t="s">
        <v>297</v>
      </c>
    </row>
    <row r="5" spans="1:17" ht="18" x14ac:dyDescent="0.4">
      <c r="A5" s="64" t="s">
        <v>13</v>
      </c>
      <c r="B5" s="63" t="s">
        <v>11</v>
      </c>
      <c r="C5" s="60"/>
      <c r="D5" s="60"/>
      <c r="E5" s="430" t="s">
        <v>448</v>
      </c>
      <c r="F5" s="361">
        <v>2020</v>
      </c>
      <c r="G5" s="349" t="s">
        <v>422</v>
      </c>
      <c r="H5" s="61" t="s">
        <v>20</v>
      </c>
      <c r="I5" s="61" t="s">
        <v>22</v>
      </c>
      <c r="J5" s="361" t="s">
        <v>22</v>
      </c>
      <c r="K5" s="66" t="s">
        <v>23</v>
      </c>
      <c r="L5" s="66" t="s">
        <v>16</v>
      </c>
      <c r="M5" s="361" t="s">
        <v>29</v>
      </c>
      <c r="N5" s="375" t="s">
        <v>16</v>
      </c>
      <c r="O5" s="63" t="s">
        <v>16</v>
      </c>
      <c r="P5" s="1" t="s">
        <v>16</v>
      </c>
      <c r="Q5" s="127" t="s">
        <v>298</v>
      </c>
    </row>
    <row r="6" spans="1:17" ht="20" x14ac:dyDescent="0.4">
      <c r="A6" s="64" t="s">
        <v>30</v>
      </c>
      <c r="B6" s="63" t="s">
        <v>31</v>
      </c>
      <c r="C6" s="66" t="s">
        <v>32</v>
      </c>
      <c r="D6" s="66" t="s">
        <v>33</v>
      </c>
      <c r="E6" s="260"/>
      <c r="F6" s="361" t="s">
        <v>451</v>
      </c>
      <c r="G6" s="349" t="s">
        <v>452</v>
      </c>
      <c r="H6" s="61" t="s">
        <v>34</v>
      </c>
      <c r="I6" s="61" t="s">
        <v>35</v>
      </c>
      <c r="J6" s="361" t="s">
        <v>454</v>
      </c>
      <c r="K6" s="66" t="s">
        <v>36</v>
      </c>
      <c r="L6" s="66" t="s">
        <v>29</v>
      </c>
      <c r="M6" s="361" t="s">
        <v>453</v>
      </c>
      <c r="N6" s="375" t="s">
        <v>29</v>
      </c>
      <c r="O6" s="68" t="s">
        <v>29</v>
      </c>
      <c r="P6" s="1" t="s">
        <v>29</v>
      </c>
      <c r="Q6" s="348">
        <v>2020</v>
      </c>
    </row>
    <row r="7" spans="1:17" ht="20.5" thickBot="1" x14ac:dyDescent="0.45">
      <c r="A7" s="71" t="s">
        <v>41</v>
      </c>
      <c r="B7" s="72" t="s">
        <v>41</v>
      </c>
      <c r="C7" s="73" t="s">
        <v>41</v>
      </c>
      <c r="D7" s="73" t="s">
        <v>41</v>
      </c>
      <c r="E7" s="73" t="s">
        <v>422</v>
      </c>
      <c r="F7" s="362" t="s">
        <v>451</v>
      </c>
      <c r="G7" s="366">
        <v>2023</v>
      </c>
      <c r="H7" s="74" t="s">
        <v>41</v>
      </c>
      <c r="I7" s="75" t="s">
        <v>41</v>
      </c>
      <c r="J7" s="370"/>
      <c r="K7" s="73" t="s">
        <v>41</v>
      </c>
      <c r="L7" s="73"/>
      <c r="M7" s="364"/>
      <c r="N7" s="376" t="s">
        <v>41</v>
      </c>
      <c r="O7" s="72" t="s">
        <v>41</v>
      </c>
      <c r="P7" s="2" t="s">
        <v>41</v>
      </c>
      <c r="Q7" s="347">
        <v>2023</v>
      </c>
    </row>
    <row r="8" spans="1:17" ht="21" thickTop="1" thickBot="1" x14ac:dyDescent="0.45">
      <c r="A8" s="76">
        <v>1</v>
      </c>
      <c r="B8" s="77"/>
      <c r="C8" s="77" t="s">
        <v>42</v>
      </c>
      <c r="D8" s="78" t="s">
        <v>43</v>
      </c>
      <c r="E8" s="79" t="str">
        <f>+'2026 TAS (2025 Counts)'!E15</f>
        <v>UZ</v>
      </c>
      <c r="F8" s="79"/>
      <c r="G8" s="79"/>
      <c r="H8" s="80" t="str">
        <f>+'2026 TAS (2025 Counts)'!F15</f>
        <v>2UC</v>
      </c>
      <c r="I8" s="80" t="s">
        <v>46</v>
      </c>
      <c r="J8" s="80"/>
      <c r="K8" s="81">
        <v>0.68</v>
      </c>
      <c r="L8" s="83">
        <v>700</v>
      </c>
      <c r="M8" s="83"/>
      <c r="N8" s="83">
        <v>475</v>
      </c>
      <c r="O8" s="82"/>
      <c r="P8" s="20">
        <f>IF(O8=" ",N8,O8)</f>
        <v>0</v>
      </c>
      <c r="Q8" s="293" t="s">
        <v>349</v>
      </c>
    </row>
    <row r="9" spans="1:17" ht="21" thickTop="1" thickBot="1" x14ac:dyDescent="0.45">
      <c r="A9" s="11">
        <v>2</v>
      </c>
      <c r="B9" s="12"/>
      <c r="C9" s="12" t="s">
        <v>47</v>
      </c>
      <c r="D9" s="13" t="s">
        <v>43</v>
      </c>
      <c r="E9" s="79" t="str">
        <f>+'2026 TAS (2025 Counts)'!E16</f>
        <v>UZ</v>
      </c>
      <c r="F9" s="356"/>
      <c r="G9" s="356"/>
      <c r="H9" s="80" t="str">
        <f>+'2026 TAS (2025 Counts)'!F16</f>
        <v>2UC</v>
      </c>
      <c r="I9" s="10" t="s">
        <v>46</v>
      </c>
      <c r="J9" s="314"/>
      <c r="K9" s="15">
        <v>0.78</v>
      </c>
      <c r="L9" s="18">
        <v>700</v>
      </c>
      <c r="M9" s="316"/>
      <c r="N9" s="18">
        <v>475</v>
      </c>
      <c r="O9" s="16"/>
      <c r="P9" s="20">
        <f t="shared" ref="P9:P74" si="0">IF(O9=" ",N9,O9)</f>
        <v>0</v>
      </c>
      <c r="Q9" s="293" t="s">
        <v>349</v>
      </c>
    </row>
    <row r="10" spans="1:17" ht="21" thickTop="1" thickBot="1" x14ac:dyDescent="0.45">
      <c r="A10" s="11">
        <v>3</v>
      </c>
      <c r="B10" s="12"/>
      <c r="C10" s="12" t="s">
        <v>48</v>
      </c>
      <c r="D10" s="13" t="s">
        <v>43</v>
      </c>
      <c r="E10" s="79" t="str">
        <f>+'2026 TAS (2025 Counts)'!E17</f>
        <v>UZ</v>
      </c>
      <c r="F10" s="356"/>
      <c r="G10" s="356"/>
      <c r="H10" s="80" t="str">
        <f>+'2026 TAS (2025 Counts)'!F17</f>
        <v>2UC</v>
      </c>
      <c r="I10" s="10" t="s">
        <v>46</v>
      </c>
      <c r="J10" s="314"/>
      <c r="K10" s="15">
        <v>0.56999999999999995</v>
      </c>
      <c r="L10" s="18">
        <v>700</v>
      </c>
      <c r="M10" s="316"/>
      <c r="N10" s="18">
        <v>475</v>
      </c>
      <c r="O10" s="16"/>
      <c r="P10" s="20">
        <f t="shared" si="0"/>
        <v>0</v>
      </c>
      <c r="Q10" s="293" t="s">
        <v>349</v>
      </c>
    </row>
    <row r="11" spans="1:17" ht="21" thickTop="1" thickBot="1" x14ac:dyDescent="0.45">
      <c r="A11" s="11">
        <v>4</v>
      </c>
      <c r="B11" s="12"/>
      <c r="C11" s="12" t="s">
        <v>49</v>
      </c>
      <c r="D11" s="13" t="s">
        <v>50</v>
      </c>
      <c r="E11" s="79" t="str">
        <f>+'2026 TAS (2025 Counts)'!E18</f>
        <v>TR</v>
      </c>
      <c r="F11" s="356"/>
      <c r="G11" s="356"/>
      <c r="H11" s="80" t="str">
        <f>+'2026 TAS (2025 Counts)'!F18</f>
        <v>2MiC</v>
      </c>
      <c r="I11" s="10" t="s">
        <v>53</v>
      </c>
      <c r="J11" s="314"/>
      <c r="K11" s="15">
        <v>2.4500000000000002</v>
      </c>
      <c r="L11" s="18">
        <v>1300</v>
      </c>
      <c r="M11" s="316"/>
      <c r="N11" s="18">
        <v>1050</v>
      </c>
      <c r="O11" s="16"/>
      <c r="P11" s="20">
        <f t="shared" si="0"/>
        <v>0</v>
      </c>
      <c r="Q11" s="294" t="s">
        <v>350</v>
      </c>
    </row>
    <row r="12" spans="1:17" ht="21" thickTop="1" thickBot="1" x14ac:dyDescent="0.45">
      <c r="A12" s="11">
        <v>5</v>
      </c>
      <c r="B12" s="12"/>
      <c r="C12" s="12" t="s">
        <v>54</v>
      </c>
      <c r="D12" s="13" t="s">
        <v>55</v>
      </c>
      <c r="E12" s="79" t="str">
        <f>+'2026 TAS (2025 Counts)'!E19</f>
        <v>TR</v>
      </c>
      <c r="F12" s="356"/>
      <c r="G12" s="356"/>
      <c r="H12" s="80" t="str">
        <f>+'2026 TAS (2025 Counts)'!F19</f>
        <v>2MiC</v>
      </c>
      <c r="I12" s="10" t="s">
        <v>53</v>
      </c>
      <c r="J12" s="314"/>
      <c r="K12" s="15">
        <v>1.23</v>
      </c>
      <c r="L12" s="18">
        <v>1300</v>
      </c>
      <c r="M12" s="316"/>
      <c r="N12" s="18">
        <v>1050</v>
      </c>
      <c r="O12" s="16"/>
      <c r="P12" s="20">
        <f t="shared" si="0"/>
        <v>0</v>
      </c>
      <c r="Q12" s="294" t="s">
        <v>350</v>
      </c>
    </row>
    <row r="13" spans="1:17" s="307" customFormat="1" ht="21" thickTop="1" thickBot="1" x14ac:dyDescent="0.45">
      <c r="A13" s="299">
        <v>7</v>
      </c>
      <c r="B13" s="300"/>
      <c r="C13" s="300" t="s">
        <v>56</v>
      </c>
      <c r="D13" s="301" t="s">
        <v>57</v>
      </c>
      <c r="E13" s="79" t="str">
        <f>+'2026 TAS (2025 Counts)'!E20</f>
        <v>UZ</v>
      </c>
      <c r="F13" s="357"/>
      <c r="G13" s="357"/>
      <c r="H13" s="80" t="str">
        <f>+'2026 TAS (2025 Counts)'!F20</f>
        <v>2UC</v>
      </c>
      <c r="I13" s="302" t="s">
        <v>53</v>
      </c>
      <c r="J13" s="367"/>
      <c r="K13" s="303">
        <v>0.76</v>
      </c>
      <c r="L13" s="304">
        <v>760</v>
      </c>
      <c r="M13" s="354"/>
      <c r="N13" s="304">
        <v>960</v>
      </c>
      <c r="O13" s="305"/>
      <c r="P13" s="306">
        <f t="shared" si="0"/>
        <v>0</v>
      </c>
      <c r="Q13" s="153" t="s">
        <v>351</v>
      </c>
    </row>
    <row r="14" spans="1:17" ht="21" thickTop="1" thickBot="1" x14ac:dyDescent="0.45">
      <c r="A14" s="11">
        <v>8</v>
      </c>
      <c r="B14" s="12"/>
      <c r="C14" s="12" t="s">
        <v>58</v>
      </c>
      <c r="D14" s="13" t="s">
        <v>59</v>
      </c>
      <c r="E14" s="79" t="str">
        <f>+'2026 TAS (2025 Counts)'!E21</f>
        <v>RU</v>
      </c>
      <c r="F14" s="291"/>
      <c r="G14" s="291"/>
      <c r="H14" s="80" t="str">
        <f>+'2026 TAS (2025 Counts)'!F21</f>
        <v>2MiC</v>
      </c>
      <c r="I14" s="10" t="s">
        <v>46</v>
      </c>
      <c r="J14" s="314"/>
      <c r="K14" s="15">
        <v>3.99</v>
      </c>
      <c r="L14" s="18">
        <v>620</v>
      </c>
      <c r="M14" s="316"/>
      <c r="N14" s="18">
        <v>820</v>
      </c>
      <c r="O14" s="16"/>
      <c r="P14" s="20">
        <f t="shared" si="0"/>
        <v>0</v>
      </c>
      <c r="Q14" s="294" t="s">
        <v>299</v>
      </c>
    </row>
    <row r="15" spans="1:17" ht="21" thickTop="1" thickBot="1" x14ac:dyDescent="0.45">
      <c r="A15" s="11">
        <v>10</v>
      </c>
      <c r="B15" s="12"/>
      <c r="C15" s="12" t="s">
        <v>61</v>
      </c>
      <c r="D15" s="13" t="s">
        <v>62</v>
      </c>
      <c r="E15" s="79" t="str">
        <f>+'2026 TAS (2025 Counts)'!E22</f>
        <v>RU</v>
      </c>
      <c r="F15" s="291"/>
      <c r="G15" s="291"/>
      <c r="H15" s="80" t="str">
        <f>+'2026 TAS (2025 Counts)'!F22</f>
        <v>2MaC</v>
      </c>
      <c r="I15" s="10" t="s">
        <v>46</v>
      </c>
      <c r="J15" s="314"/>
      <c r="K15" s="15">
        <v>4.92</v>
      </c>
      <c r="L15" s="18">
        <v>770</v>
      </c>
      <c r="M15" s="316"/>
      <c r="N15" s="18">
        <v>820</v>
      </c>
      <c r="O15" s="16"/>
      <c r="P15" s="20">
        <f t="shared" si="0"/>
        <v>0</v>
      </c>
      <c r="Q15" s="294" t="s">
        <v>299</v>
      </c>
    </row>
    <row r="16" spans="1:17" ht="21" thickTop="1" thickBot="1" x14ac:dyDescent="0.45">
      <c r="A16" s="22">
        <v>11</v>
      </c>
      <c r="B16" s="23"/>
      <c r="C16" s="23" t="s">
        <v>61</v>
      </c>
      <c r="D16" s="24" t="s">
        <v>64</v>
      </c>
      <c r="E16" s="79" t="str">
        <f>+'2026 TAS (2025 Counts)'!E23</f>
        <v>RU</v>
      </c>
      <c r="F16" s="291"/>
      <c r="G16" s="291"/>
      <c r="H16" s="80" t="str">
        <f>+'2026 TAS (2025 Counts)'!F23</f>
        <v>2MaC</v>
      </c>
      <c r="I16" s="26" t="s">
        <v>46</v>
      </c>
      <c r="J16" s="26"/>
      <c r="K16" s="27">
        <v>2.4700000000000002</v>
      </c>
      <c r="L16" s="28">
        <v>770</v>
      </c>
      <c r="M16" s="28"/>
      <c r="N16" s="28">
        <v>820</v>
      </c>
      <c r="O16" s="17"/>
      <c r="P16" s="20">
        <f t="shared" si="0"/>
        <v>0</v>
      </c>
      <c r="Q16" s="294" t="s">
        <v>299</v>
      </c>
    </row>
    <row r="17" spans="1:17" ht="21" thickTop="1" thickBot="1" x14ac:dyDescent="0.45">
      <c r="A17" s="11">
        <v>12</v>
      </c>
      <c r="B17" s="12"/>
      <c r="C17" s="12" t="s">
        <v>61</v>
      </c>
      <c r="D17" s="13" t="s">
        <v>65</v>
      </c>
      <c r="E17" s="79" t="str">
        <f>+'2026 TAS (2025 Counts)'!E24</f>
        <v>RD</v>
      </c>
      <c r="F17" s="291"/>
      <c r="G17" s="291"/>
      <c r="H17" s="80" t="str">
        <f>+'2026 TAS (2025 Counts)'!F24</f>
        <v>2MaC</v>
      </c>
      <c r="I17" s="10" t="s">
        <v>46</v>
      </c>
      <c r="J17" s="314"/>
      <c r="K17" s="15">
        <v>2.27</v>
      </c>
      <c r="L17" s="18">
        <v>1070</v>
      </c>
      <c r="M17" s="316"/>
      <c r="N17" s="18">
        <v>1100</v>
      </c>
      <c r="O17" s="16"/>
      <c r="P17" s="20">
        <f t="shared" si="0"/>
        <v>0</v>
      </c>
      <c r="Q17" s="294" t="s">
        <v>309</v>
      </c>
    </row>
    <row r="18" spans="1:17" ht="21" thickTop="1" thickBot="1" x14ac:dyDescent="0.45">
      <c r="A18" s="11">
        <v>13</v>
      </c>
      <c r="B18" s="12"/>
      <c r="C18" s="12" t="s">
        <v>61</v>
      </c>
      <c r="D18" s="13" t="s">
        <v>67</v>
      </c>
      <c r="E18" s="79" t="str">
        <f>+'2026 TAS (2025 Counts)'!E25</f>
        <v>RD</v>
      </c>
      <c r="F18" s="291"/>
      <c r="G18" s="291"/>
      <c r="H18" s="80" t="str">
        <f>+'2026 TAS (2025 Counts)'!F25</f>
        <v>2MaC</v>
      </c>
      <c r="I18" s="10" t="s">
        <v>46</v>
      </c>
      <c r="J18" s="314"/>
      <c r="K18" s="15">
        <v>1.59</v>
      </c>
      <c r="L18" s="18">
        <v>1070</v>
      </c>
      <c r="M18" s="316"/>
      <c r="N18" s="18">
        <v>1100</v>
      </c>
      <c r="O18" s="16"/>
      <c r="P18" s="20">
        <f t="shared" si="0"/>
        <v>0</v>
      </c>
      <c r="Q18" s="294" t="s">
        <v>309</v>
      </c>
    </row>
    <row r="19" spans="1:17" ht="21" thickTop="1" thickBot="1" x14ac:dyDescent="0.45">
      <c r="A19" s="11">
        <v>14</v>
      </c>
      <c r="B19" s="12">
        <v>15</v>
      </c>
      <c r="C19" s="12" t="s">
        <v>61</v>
      </c>
      <c r="D19" s="13" t="s">
        <v>68</v>
      </c>
      <c r="E19" s="79" t="str">
        <f>+'2026 TAS (2025 Counts)'!E26</f>
        <v>RU</v>
      </c>
      <c r="F19" s="291"/>
      <c r="G19" s="291"/>
      <c r="H19" s="80" t="str">
        <f>+'2026 TAS (2025 Counts)'!F26</f>
        <v>2MaC</v>
      </c>
      <c r="I19" s="10" t="s">
        <v>46</v>
      </c>
      <c r="J19" s="314"/>
      <c r="K19" s="15">
        <v>2.71</v>
      </c>
      <c r="L19" s="18">
        <v>770</v>
      </c>
      <c r="M19" s="316"/>
      <c r="N19" s="18">
        <v>820</v>
      </c>
      <c r="O19" s="16"/>
      <c r="P19" s="20">
        <f t="shared" si="0"/>
        <v>0</v>
      </c>
      <c r="Q19" s="294" t="s">
        <v>299</v>
      </c>
    </row>
    <row r="20" spans="1:17" ht="21" thickTop="1" thickBot="1" x14ac:dyDescent="0.45">
      <c r="A20" s="11">
        <v>15</v>
      </c>
      <c r="B20" s="12"/>
      <c r="C20" s="12" t="s">
        <v>61</v>
      </c>
      <c r="D20" s="13" t="s">
        <v>69</v>
      </c>
      <c r="E20" s="79" t="str">
        <f>+'2026 TAS (2025 Counts)'!E27</f>
        <v>RU</v>
      </c>
      <c r="F20" s="291"/>
      <c r="G20" s="291"/>
      <c r="H20" s="80" t="str">
        <f>+'2026 TAS (2025 Counts)'!F27</f>
        <v>2MaC</v>
      </c>
      <c r="I20" s="10" t="s">
        <v>46</v>
      </c>
      <c r="J20" s="314"/>
      <c r="K20" s="15">
        <v>7.39</v>
      </c>
      <c r="L20" s="18">
        <v>770</v>
      </c>
      <c r="M20" s="316"/>
      <c r="N20" s="18">
        <v>820</v>
      </c>
      <c r="O20" s="16"/>
      <c r="P20" s="20">
        <f t="shared" si="0"/>
        <v>0</v>
      </c>
      <c r="Q20" s="294" t="s">
        <v>299</v>
      </c>
    </row>
    <row r="21" spans="1:17" ht="21" thickTop="1" thickBot="1" x14ac:dyDescent="0.45">
      <c r="A21" s="22">
        <v>16</v>
      </c>
      <c r="B21" s="23"/>
      <c r="C21" s="23" t="s">
        <v>61</v>
      </c>
      <c r="D21" s="24" t="s">
        <v>70</v>
      </c>
      <c r="E21" s="79" t="str">
        <f>+'2026 TAS (2025 Counts)'!E28</f>
        <v>RU</v>
      </c>
      <c r="F21" s="291"/>
      <c r="G21" s="291"/>
      <c r="H21" s="80" t="str">
        <f>+'2026 TAS (2025 Counts)'!F28</f>
        <v>2MaC</v>
      </c>
      <c r="I21" s="26" t="s">
        <v>46</v>
      </c>
      <c r="J21" s="26"/>
      <c r="K21" s="27">
        <v>6.36</v>
      </c>
      <c r="L21" s="28">
        <v>770</v>
      </c>
      <c r="M21" s="28"/>
      <c r="N21" s="28">
        <v>820</v>
      </c>
      <c r="O21" s="17"/>
      <c r="P21" s="20">
        <f t="shared" si="0"/>
        <v>0</v>
      </c>
      <c r="Q21" s="294" t="s">
        <v>299</v>
      </c>
    </row>
    <row r="22" spans="1:17" ht="21" thickTop="1" thickBot="1" x14ac:dyDescent="0.45">
      <c r="A22" s="11">
        <v>17.100000000000001</v>
      </c>
      <c r="B22" s="12"/>
      <c r="C22" s="12" t="s">
        <v>61</v>
      </c>
      <c r="D22" s="13" t="s">
        <v>352</v>
      </c>
      <c r="E22" s="79" t="str">
        <f>+'2026 TAS (2025 Counts)'!E29</f>
        <v>TR</v>
      </c>
      <c r="F22" s="358"/>
      <c r="G22" s="358"/>
      <c r="H22" s="80" t="str">
        <f>+'2026 TAS (2025 Counts)'!F29</f>
        <v>2MaC</v>
      </c>
      <c r="I22" s="10" t="s">
        <v>53</v>
      </c>
      <c r="J22" s="314"/>
      <c r="K22" s="15">
        <v>4.0999999999999996</v>
      </c>
      <c r="L22" s="18">
        <v>1300</v>
      </c>
      <c r="M22" s="316"/>
      <c r="N22" s="18">
        <v>2110</v>
      </c>
      <c r="O22" s="16"/>
      <c r="P22" s="20">
        <f t="shared" si="0"/>
        <v>0</v>
      </c>
      <c r="Q22" s="338" t="s">
        <v>353</v>
      </c>
    </row>
    <row r="23" spans="1:17" ht="21" thickTop="1" thickBot="1" x14ac:dyDescent="0.45">
      <c r="A23" s="11">
        <v>17.2</v>
      </c>
      <c r="B23" s="12"/>
      <c r="C23" s="12" t="s">
        <v>61</v>
      </c>
      <c r="D23" s="13" t="s">
        <v>341</v>
      </c>
      <c r="E23" s="79" t="str">
        <f>+'2026 TAS (2025 Counts)'!E30</f>
        <v>UZ</v>
      </c>
      <c r="F23" s="292"/>
      <c r="G23" s="292"/>
      <c r="H23" s="80" t="str">
        <f>+'2026 TAS (2025 Counts)'!F30</f>
        <v>2MaC</v>
      </c>
      <c r="I23" s="10" t="s">
        <v>53</v>
      </c>
      <c r="J23" s="314"/>
      <c r="K23" s="15">
        <v>1.27</v>
      </c>
      <c r="L23" s="18"/>
      <c r="M23" s="316"/>
      <c r="N23" s="18">
        <v>1440</v>
      </c>
      <c r="O23" s="16"/>
      <c r="P23" s="20">
        <f t="shared" si="0"/>
        <v>0</v>
      </c>
      <c r="Q23" s="294" t="s">
        <v>302</v>
      </c>
    </row>
    <row r="24" spans="1:17" ht="21" thickTop="1" thickBot="1" x14ac:dyDescent="0.45">
      <c r="A24" s="11">
        <v>18</v>
      </c>
      <c r="B24" s="12"/>
      <c r="C24" s="12" t="s">
        <v>71</v>
      </c>
      <c r="D24" s="13" t="s">
        <v>72</v>
      </c>
      <c r="E24" s="79" t="str">
        <f>+'2026 TAS (2025 Counts)'!E31</f>
        <v>RU</v>
      </c>
      <c r="F24" s="291"/>
      <c r="G24" s="291"/>
      <c r="H24" s="80" t="str">
        <f>+'2026 TAS (2025 Counts)'!F31</f>
        <v>2MaC</v>
      </c>
      <c r="I24" s="10" t="s">
        <v>46</v>
      </c>
      <c r="J24" s="314"/>
      <c r="K24" s="15">
        <v>0.97</v>
      </c>
      <c r="L24" s="18">
        <v>770</v>
      </c>
      <c r="M24" s="316"/>
      <c r="N24" s="18">
        <v>820</v>
      </c>
      <c r="O24" s="16"/>
      <c r="P24" s="20">
        <f t="shared" si="0"/>
        <v>0</v>
      </c>
      <c r="Q24" s="294" t="s">
        <v>299</v>
      </c>
    </row>
    <row r="25" spans="1:17" ht="21" thickTop="1" thickBot="1" x14ac:dyDescent="0.45">
      <c r="A25" s="11">
        <v>19</v>
      </c>
      <c r="B25" s="12"/>
      <c r="C25" s="12" t="s">
        <v>71</v>
      </c>
      <c r="D25" s="13" t="s">
        <v>73</v>
      </c>
      <c r="E25" s="79" t="str">
        <f>+'2026 TAS (2025 Counts)'!E32</f>
        <v>RU</v>
      </c>
      <c r="F25" s="291"/>
      <c r="G25" s="291"/>
      <c r="H25" s="80" t="str">
        <f>+'2026 TAS (2025 Counts)'!F32</f>
        <v>2MaC</v>
      </c>
      <c r="I25" s="10" t="s">
        <v>46</v>
      </c>
      <c r="J25" s="314"/>
      <c r="K25" s="15">
        <v>4.4800000000000004</v>
      </c>
      <c r="L25" s="18">
        <v>770</v>
      </c>
      <c r="M25" s="316"/>
      <c r="N25" s="18">
        <v>820</v>
      </c>
      <c r="O25" s="16"/>
      <c r="P25" s="20">
        <f t="shared" si="0"/>
        <v>0</v>
      </c>
      <c r="Q25" s="294" t="s">
        <v>299</v>
      </c>
    </row>
    <row r="26" spans="1:17" ht="21" thickTop="1" thickBot="1" x14ac:dyDescent="0.45">
      <c r="A26" s="11">
        <v>20</v>
      </c>
      <c r="B26" s="12"/>
      <c r="C26" s="12" t="s">
        <v>71</v>
      </c>
      <c r="D26" s="13" t="s">
        <v>70</v>
      </c>
      <c r="E26" s="79" t="str">
        <f>+'2026 TAS (2025 Counts)'!E33</f>
        <v>TR</v>
      </c>
      <c r="F26" s="356"/>
      <c r="G26" s="356"/>
      <c r="H26" s="80" t="str">
        <f>+'2026 TAS (2025 Counts)'!F33</f>
        <v>2MaC</v>
      </c>
      <c r="I26" s="10" t="s">
        <v>53</v>
      </c>
      <c r="J26" s="314"/>
      <c r="K26" s="15">
        <v>3.76</v>
      </c>
      <c r="L26" s="18">
        <v>1300</v>
      </c>
      <c r="M26" s="316"/>
      <c r="N26" s="18">
        <v>2110</v>
      </c>
      <c r="O26" s="16"/>
      <c r="P26" s="20">
        <f t="shared" si="0"/>
        <v>0</v>
      </c>
      <c r="Q26" s="338" t="s">
        <v>353</v>
      </c>
    </row>
    <row r="27" spans="1:17" ht="21" thickTop="1" thickBot="1" x14ac:dyDescent="0.45">
      <c r="A27" s="11">
        <v>21.1</v>
      </c>
      <c r="B27" s="12"/>
      <c r="C27" s="12" t="s">
        <v>71</v>
      </c>
      <c r="D27" s="13" t="s">
        <v>74</v>
      </c>
      <c r="E27" s="79" t="str">
        <f>+'2026 TAS (2025 Counts)'!E34</f>
        <v>TR</v>
      </c>
      <c r="F27" s="356"/>
      <c r="G27" s="356"/>
      <c r="H27" s="80" t="str">
        <f>+'2026 TAS (2025 Counts)'!F34</f>
        <v>2MaC</v>
      </c>
      <c r="I27" s="10" t="s">
        <v>53</v>
      </c>
      <c r="J27" s="314"/>
      <c r="K27" s="15">
        <v>2.85</v>
      </c>
      <c r="L27" s="18">
        <v>1300</v>
      </c>
      <c r="M27" s="316"/>
      <c r="N27" s="18">
        <v>1310</v>
      </c>
      <c r="O27" s="16"/>
      <c r="P27" s="20">
        <f t="shared" si="0"/>
        <v>0</v>
      </c>
      <c r="Q27" s="294" t="s">
        <v>301</v>
      </c>
    </row>
    <row r="28" spans="1:17" ht="21" thickTop="1" thickBot="1" x14ac:dyDescent="0.45">
      <c r="A28" s="11">
        <v>21.2</v>
      </c>
      <c r="B28" s="12"/>
      <c r="C28" s="12" t="s">
        <v>71</v>
      </c>
      <c r="D28" s="13" t="s">
        <v>75</v>
      </c>
      <c r="E28" s="79" t="str">
        <f>+'2026 TAS (2025 Counts)'!E35</f>
        <v>UZ</v>
      </c>
      <c r="F28" s="359"/>
      <c r="G28" s="359"/>
      <c r="H28" s="80" t="str">
        <f>+'2026 TAS (2025 Counts)'!F35</f>
        <v>4UC</v>
      </c>
      <c r="I28" s="10" t="s">
        <v>53</v>
      </c>
      <c r="J28" s="314"/>
      <c r="K28" s="15">
        <v>1.5</v>
      </c>
      <c r="L28" s="18">
        <v>2810</v>
      </c>
      <c r="M28" s="316"/>
      <c r="N28" s="18">
        <v>3220</v>
      </c>
      <c r="O28" s="16"/>
      <c r="P28" s="20">
        <f t="shared" si="0"/>
        <v>0</v>
      </c>
      <c r="Q28" s="293" t="s">
        <v>355</v>
      </c>
    </row>
    <row r="29" spans="1:17" ht="21" thickTop="1" thickBot="1" x14ac:dyDescent="0.45">
      <c r="A29" s="11">
        <v>22</v>
      </c>
      <c r="B29" s="12"/>
      <c r="C29" s="12" t="s">
        <v>77</v>
      </c>
      <c r="D29" s="13" t="s">
        <v>78</v>
      </c>
      <c r="E29" s="79" t="str">
        <f>+'2026 TAS (2025 Counts)'!E36</f>
        <v>UZ</v>
      </c>
      <c r="F29" s="356"/>
      <c r="G29" s="356"/>
      <c r="H29" s="80" t="str">
        <f>+'2026 TAS (2025 Counts)'!F36</f>
        <v>2UC</v>
      </c>
      <c r="I29" s="10" t="s">
        <v>53</v>
      </c>
      <c r="J29" s="314"/>
      <c r="K29" s="15">
        <v>2.38</v>
      </c>
      <c r="L29" s="18">
        <v>1110</v>
      </c>
      <c r="M29" s="316"/>
      <c r="N29" s="18">
        <v>1150</v>
      </c>
      <c r="O29" s="16"/>
      <c r="P29" s="20">
        <f t="shared" si="0"/>
        <v>0</v>
      </c>
      <c r="Q29" s="293" t="s">
        <v>303</v>
      </c>
    </row>
    <row r="30" spans="1:17" ht="21" thickTop="1" thickBot="1" x14ac:dyDescent="0.45">
      <c r="A30" s="11">
        <v>23.1</v>
      </c>
      <c r="B30" s="12">
        <v>286</v>
      </c>
      <c r="C30" s="12" t="s">
        <v>79</v>
      </c>
      <c r="D30" s="13" t="s">
        <v>80</v>
      </c>
      <c r="E30" s="79" t="str">
        <f>+'2026 TAS (2025 Counts)'!E37</f>
        <v>UZ</v>
      </c>
      <c r="F30" s="359"/>
      <c r="G30" s="359"/>
      <c r="H30" s="80" t="str">
        <f>+'2026 TAS (2025 Counts)'!F37</f>
        <v>2MaC</v>
      </c>
      <c r="I30" s="10" t="s">
        <v>53</v>
      </c>
      <c r="J30" s="314"/>
      <c r="K30" s="15">
        <v>0.56999999999999995</v>
      </c>
      <c r="L30" s="18">
        <v>1300</v>
      </c>
      <c r="M30" s="316"/>
      <c r="N30" s="18">
        <v>1440</v>
      </c>
      <c r="O30" s="16"/>
      <c r="P30" s="20">
        <f t="shared" si="0"/>
        <v>0</v>
      </c>
      <c r="Q30" s="293" t="s">
        <v>302</v>
      </c>
    </row>
    <row r="31" spans="1:17" ht="21" thickTop="1" thickBot="1" x14ac:dyDescent="0.45">
      <c r="A31" s="11">
        <v>23.2</v>
      </c>
      <c r="B31" s="12"/>
      <c r="C31" s="12" t="s">
        <v>79</v>
      </c>
      <c r="D31" s="13" t="s">
        <v>81</v>
      </c>
      <c r="E31" s="79" t="str">
        <f>+'2026 TAS (2025 Counts)'!E38</f>
        <v>TR</v>
      </c>
      <c r="F31" s="356"/>
      <c r="G31" s="356"/>
      <c r="H31" s="80" t="str">
        <f>+'2026 TAS (2025 Counts)'!F38</f>
        <v>2MaC</v>
      </c>
      <c r="I31" s="10" t="s">
        <v>53</v>
      </c>
      <c r="J31" s="314"/>
      <c r="K31" s="15">
        <v>4.2300000000000004</v>
      </c>
      <c r="L31" s="18">
        <v>1300</v>
      </c>
      <c r="M31" s="316"/>
      <c r="N31" s="18">
        <v>1310</v>
      </c>
      <c r="O31" s="16"/>
      <c r="P31" s="20">
        <f t="shared" si="0"/>
        <v>0</v>
      </c>
      <c r="Q31" s="294" t="s">
        <v>301</v>
      </c>
    </row>
    <row r="32" spans="1:17" ht="21" thickTop="1" thickBot="1" x14ac:dyDescent="0.45">
      <c r="A32" s="11">
        <v>24</v>
      </c>
      <c r="B32" s="12"/>
      <c r="C32" s="12" t="s">
        <v>79</v>
      </c>
      <c r="D32" s="13" t="s">
        <v>82</v>
      </c>
      <c r="E32" s="79" t="str">
        <f>+'2026 TAS (2025 Counts)'!E39</f>
        <v>TR</v>
      </c>
      <c r="F32" s="356"/>
      <c r="G32" s="356"/>
      <c r="H32" s="80" t="str">
        <f>+'2026 TAS (2025 Counts)'!F39</f>
        <v>2MaC</v>
      </c>
      <c r="I32" s="10" t="s">
        <v>53</v>
      </c>
      <c r="J32" s="314"/>
      <c r="K32" s="15">
        <v>2.5299999999999998</v>
      </c>
      <c r="L32" s="18">
        <v>1300</v>
      </c>
      <c r="M32" s="316"/>
      <c r="N32" s="18">
        <v>1310</v>
      </c>
      <c r="O32" s="16"/>
      <c r="P32" s="20">
        <f t="shared" si="0"/>
        <v>0</v>
      </c>
      <c r="Q32" s="294" t="s">
        <v>301</v>
      </c>
    </row>
    <row r="33" spans="1:17" ht="21" thickTop="1" thickBot="1" x14ac:dyDescent="0.45">
      <c r="A33" s="11">
        <v>25.1</v>
      </c>
      <c r="B33" s="12"/>
      <c r="C33" s="12" t="s">
        <v>83</v>
      </c>
      <c r="D33" s="13" t="s">
        <v>84</v>
      </c>
      <c r="E33" s="79" t="str">
        <f>+'2026 TAS (2025 Counts)'!E40</f>
        <v>UZ</v>
      </c>
      <c r="F33" s="356"/>
      <c r="G33" s="356"/>
      <c r="H33" s="80" t="str">
        <f>+'2026 TAS (2025 Counts)'!F40</f>
        <v>2UC</v>
      </c>
      <c r="I33" s="10" t="s">
        <v>53</v>
      </c>
      <c r="J33" s="314"/>
      <c r="K33" s="15">
        <v>0.98</v>
      </c>
      <c r="L33" s="18">
        <v>1390</v>
      </c>
      <c r="M33" s="316"/>
      <c r="N33" s="18">
        <v>1440</v>
      </c>
      <c r="O33" s="16"/>
      <c r="P33" s="20">
        <f t="shared" si="0"/>
        <v>0</v>
      </c>
      <c r="Q33" s="293" t="s">
        <v>302</v>
      </c>
    </row>
    <row r="34" spans="1:17" ht="21" thickTop="1" thickBot="1" x14ac:dyDescent="0.45">
      <c r="A34" s="11">
        <v>25.2</v>
      </c>
      <c r="B34" s="12"/>
      <c r="C34" s="12" t="s">
        <v>83</v>
      </c>
      <c r="D34" s="13" t="s">
        <v>85</v>
      </c>
      <c r="E34" s="79" t="str">
        <f>+'2026 TAS (2025 Counts)'!E41</f>
        <v>UZ</v>
      </c>
      <c r="F34" s="356"/>
      <c r="G34" s="356"/>
      <c r="H34" s="80" t="str">
        <f>+'2026 TAS (2025 Counts)'!F41</f>
        <v>2UC</v>
      </c>
      <c r="I34" s="10" t="s">
        <v>53</v>
      </c>
      <c r="J34" s="314"/>
      <c r="K34" s="15">
        <v>0.35</v>
      </c>
      <c r="L34" s="18">
        <v>1390</v>
      </c>
      <c r="M34" s="316"/>
      <c r="N34" s="18">
        <v>1440</v>
      </c>
      <c r="O34" s="16"/>
      <c r="P34" s="20">
        <f t="shared" si="0"/>
        <v>0</v>
      </c>
      <c r="Q34" s="293" t="s">
        <v>302</v>
      </c>
    </row>
    <row r="35" spans="1:17" ht="21" thickTop="1" thickBot="1" x14ac:dyDescent="0.45">
      <c r="A35" s="11">
        <v>26</v>
      </c>
      <c r="B35" s="12"/>
      <c r="C35" s="12" t="s">
        <v>83</v>
      </c>
      <c r="D35" s="13" t="s">
        <v>86</v>
      </c>
      <c r="E35" s="79" t="str">
        <f>+'2026 TAS (2025 Counts)'!E42</f>
        <v>UZ</v>
      </c>
      <c r="F35" s="356"/>
      <c r="G35" s="356"/>
      <c r="H35" s="80" t="str">
        <f>+'2026 TAS (2025 Counts)'!F42</f>
        <v>2UC</v>
      </c>
      <c r="I35" s="10" t="s">
        <v>53</v>
      </c>
      <c r="J35" s="314"/>
      <c r="K35" s="15">
        <v>1.07</v>
      </c>
      <c r="L35" s="18">
        <v>1390</v>
      </c>
      <c r="M35" s="316"/>
      <c r="N35" s="18">
        <v>1440</v>
      </c>
      <c r="O35" s="16"/>
      <c r="P35" s="20">
        <f t="shared" si="0"/>
        <v>0</v>
      </c>
      <c r="Q35" s="293" t="s">
        <v>302</v>
      </c>
    </row>
    <row r="36" spans="1:17" ht="21" thickTop="1" thickBot="1" x14ac:dyDescent="0.45">
      <c r="A36" s="11">
        <v>27</v>
      </c>
      <c r="B36" s="12"/>
      <c r="C36" s="12" t="s">
        <v>87</v>
      </c>
      <c r="D36" s="13" t="s">
        <v>88</v>
      </c>
      <c r="E36" s="79" t="str">
        <f>+'2026 TAS (2025 Counts)'!E43</f>
        <v>UZ</v>
      </c>
      <c r="F36" s="356"/>
      <c r="G36" s="356"/>
      <c r="H36" s="80" t="str">
        <f>+'2026 TAS (2025 Counts)'!F43</f>
        <v>2UC</v>
      </c>
      <c r="I36" s="10" t="s">
        <v>53</v>
      </c>
      <c r="J36" s="314"/>
      <c r="K36" s="15">
        <v>4.2699999999999996</v>
      </c>
      <c r="L36" s="18">
        <v>1110</v>
      </c>
      <c r="M36" s="316"/>
      <c r="N36" s="18">
        <v>1150</v>
      </c>
      <c r="O36" s="16"/>
      <c r="P36" s="20">
        <f t="shared" si="0"/>
        <v>0</v>
      </c>
      <c r="Q36" s="293" t="s">
        <v>303</v>
      </c>
    </row>
    <row r="37" spans="1:17" ht="21" thickTop="1" thickBot="1" x14ac:dyDescent="0.45">
      <c r="A37" s="11">
        <v>28.1</v>
      </c>
      <c r="B37" s="12"/>
      <c r="C37" s="12" t="s">
        <v>87</v>
      </c>
      <c r="D37" s="13" t="s">
        <v>89</v>
      </c>
      <c r="E37" s="79" t="str">
        <f>+'2026 TAS (2025 Counts)'!E44</f>
        <v>UZ</v>
      </c>
      <c r="F37" s="356"/>
      <c r="G37" s="356"/>
      <c r="H37" s="80" t="str">
        <f>+'2026 TAS (2025 Counts)'!F44</f>
        <v>2UC</v>
      </c>
      <c r="I37" s="10" t="s">
        <v>53</v>
      </c>
      <c r="J37" s="314"/>
      <c r="K37" s="15">
        <v>0.65</v>
      </c>
      <c r="L37" s="18">
        <v>1110</v>
      </c>
      <c r="M37" s="316"/>
      <c r="N37" s="18">
        <v>1150</v>
      </c>
      <c r="O37" s="16"/>
      <c r="P37" s="20">
        <f t="shared" si="0"/>
        <v>0</v>
      </c>
      <c r="Q37" s="293" t="s">
        <v>303</v>
      </c>
    </row>
    <row r="38" spans="1:17" ht="21" thickTop="1" thickBot="1" x14ac:dyDescent="0.45">
      <c r="A38" s="11">
        <v>28.2</v>
      </c>
      <c r="B38" s="12"/>
      <c r="C38" s="12" t="s">
        <v>87</v>
      </c>
      <c r="D38" s="13" t="s">
        <v>90</v>
      </c>
      <c r="E38" s="79" t="str">
        <f>+'2026 TAS (2025 Counts)'!E45</f>
        <v>UZ</v>
      </c>
      <c r="F38" s="356"/>
      <c r="G38" s="356"/>
      <c r="H38" s="80" t="str">
        <f>+'2026 TAS (2025 Counts)'!F45</f>
        <v>2UC</v>
      </c>
      <c r="I38" s="10" t="s">
        <v>53</v>
      </c>
      <c r="J38" s="314"/>
      <c r="K38" s="15">
        <v>1.77</v>
      </c>
      <c r="L38" s="18">
        <v>1110</v>
      </c>
      <c r="M38" s="316"/>
      <c r="N38" s="18">
        <v>1150</v>
      </c>
      <c r="O38" s="16"/>
      <c r="P38" s="20">
        <f t="shared" si="0"/>
        <v>0</v>
      </c>
      <c r="Q38" s="293" t="s">
        <v>303</v>
      </c>
    </row>
    <row r="39" spans="1:17" ht="21" thickTop="1" thickBot="1" x14ac:dyDescent="0.45">
      <c r="A39" s="11">
        <v>29</v>
      </c>
      <c r="B39" s="12"/>
      <c r="C39" s="12" t="s">
        <v>91</v>
      </c>
      <c r="D39" s="13" t="s">
        <v>92</v>
      </c>
      <c r="E39" s="79" t="str">
        <f>+'2026 TAS (2025 Counts)'!E46</f>
        <v>RU</v>
      </c>
      <c r="F39" s="291"/>
      <c r="G39" s="291"/>
      <c r="H39" s="80" t="str">
        <f>+'2026 TAS (2025 Counts)'!F46</f>
        <v>2MaC</v>
      </c>
      <c r="I39" s="10" t="s">
        <v>46</v>
      </c>
      <c r="J39" s="314"/>
      <c r="K39" s="15">
        <v>5.55</v>
      </c>
      <c r="L39" s="18">
        <v>770</v>
      </c>
      <c r="M39" s="316"/>
      <c r="N39" s="18">
        <v>820</v>
      </c>
      <c r="O39" s="16"/>
      <c r="P39" s="20">
        <f t="shared" si="0"/>
        <v>0</v>
      </c>
      <c r="Q39" s="294" t="s">
        <v>299</v>
      </c>
    </row>
    <row r="40" spans="1:17" ht="21" thickTop="1" thickBot="1" x14ac:dyDescent="0.45">
      <c r="A40" s="11">
        <v>30</v>
      </c>
      <c r="B40" s="12"/>
      <c r="C40" s="12" t="s">
        <v>93</v>
      </c>
      <c r="D40" s="13" t="s">
        <v>94</v>
      </c>
      <c r="E40" s="79" t="str">
        <f>+'2026 TAS (2025 Counts)'!E47</f>
        <v>TR</v>
      </c>
      <c r="F40" s="356"/>
      <c r="G40" s="356"/>
      <c r="H40" s="80" t="str">
        <f>+'2026 TAS (2025 Counts)'!F47</f>
        <v>2MaC</v>
      </c>
      <c r="I40" s="10" t="s">
        <v>53</v>
      </c>
      <c r="J40" s="314"/>
      <c r="K40" s="15">
        <v>4.03</v>
      </c>
      <c r="L40" s="18">
        <v>1630</v>
      </c>
      <c r="M40" s="316"/>
      <c r="N40" s="18">
        <v>2110</v>
      </c>
      <c r="O40" s="16"/>
      <c r="P40" s="20">
        <f t="shared" si="0"/>
        <v>0</v>
      </c>
      <c r="Q40" s="338" t="s">
        <v>353</v>
      </c>
    </row>
    <row r="41" spans="1:17" ht="21" thickTop="1" thickBot="1" x14ac:dyDescent="0.45">
      <c r="A41" s="11">
        <v>31</v>
      </c>
      <c r="B41" s="12"/>
      <c r="C41" s="12" t="s">
        <v>93</v>
      </c>
      <c r="D41" s="13" t="s">
        <v>95</v>
      </c>
      <c r="E41" s="79" t="str">
        <f>+'2026 TAS (2025 Counts)'!E48</f>
        <v>TR</v>
      </c>
      <c r="F41" s="356"/>
      <c r="G41" s="356"/>
      <c r="H41" s="80" t="str">
        <f>+'2026 TAS (2025 Counts)'!F48</f>
        <v>2MaC</v>
      </c>
      <c r="I41" s="10" t="s">
        <v>53</v>
      </c>
      <c r="J41" s="314"/>
      <c r="K41" s="15">
        <v>2.37</v>
      </c>
      <c r="L41" s="18">
        <v>1630</v>
      </c>
      <c r="M41" s="316"/>
      <c r="N41" s="18">
        <v>2110</v>
      </c>
      <c r="O41" s="16"/>
      <c r="P41" s="20">
        <f t="shared" si="0"/>
        <v>0</v>
      </c>
      <c r="Q41" s="338" t="s">
        <v>353</v>
      </c>
    </row>
    <row r="42" spans="1:17" ht="21" thickTop="1" thickBot="1" x14ac:dyDescent="0.45">
      <c r="A42" s="11">
        <v>32</v>
      </c>
      <c r="B42" s="12"/>
      <c r="C42" s="12" t="s">
        <v>93</v>
      </c>
      <c r="D42" s="13" t="s">
        <v>96</v>
      </c>
      <c r="E42" s="79" t="str">
        <f>+'2026 TAS (2025 Counts)'!E49</f>
        <v>TR</v>
      </c>
      <c r="F42" s="356"/>
      <c r="G42" s="356"/>
      <c r="H42" s="80" t="str">
        <f>+'2026 TAS (2025 Counts)'!F49</f>
        <v>2MaC</v>
      </c>
      <c r="I42" s="10" t="s">
        <v>53</v>
      </c>
      <c r="J42" s="314"/>
      <c r="K42" s="15">
        <v>4.91</v>
      </c>
      <c r="L42" s="18">
        <v>1590</v>
      </c>
      <c r="M42" s="316"/>
      <c r="N42" s="18">
        <v>2110</v>
      </c>
      <c r="O42" s="16"/>
      <c r="P42" s="20">
        <f t="shared" si="0"/>
        <v>0</v>
      </c>
      <c r="Q42" s="338" t="s">
        <v>353</v>
      </c>
    </row>
    <row r="43" spans="1:17" ht="21" thickTop="1" thickBot="1" x14ac:dyDescent="0.45">
      <c r="A43" s="11">
        <v>33</v>
      </c>
      <c r="B43" s="12"/>
      <c r="C43" s="12" t="s">
        <v>97</v>
      </c>
      <c r="D43" s="13" t="s">
        <v>98</v>
      </c>
      <c r="E43" s="79" t="str">
        <f>+'2026 TAS (2025 Counts)'!E50</f>
        <v>TR</v>
      </c>
      <c r="F43" s="356"/>
      <c r="G43" s="356"/>
      <c r="H43" s="80" t="str">
        <f>+'2026 TAS (2025 Counts)'!F50</f>
        <v>2MaC</v>
      </c>
      <c r="I43" s="10" t="s">
        <v>53</v>
      </c>
      <c r="J43" s="314"/>
      <c r="K43" s="15">
        <v>3</v>
      </c>
      <c r="L43" s="18">
        <v>1300</v>
      </c>
      <c r="M43" s="316"/>
      <c r="N43" s="18">
        <v>1310</v>
      </c>
      <c r="O43" s="16"/>
      <c r="P43" s="20">
        <f t="shared" si="0"/>
        <v>0</v>
      </c>
      <c r="Q43" s="294" t="s">
        <v>301</v>
      </c>
    </row>
    <row r="44" spans="1:17" ht="21" thickTop="1" thickBot="1" x14ac:dyDescent="0.45">
      <c r="A44" s="11">
        <v>34.1</v>
      </c>
      <c r="B44" s="12">
        <v>287</v>
      </c>
      <c r="C44" s="12" t="s">
        <v>97</v>
      </c>
      <c r="D44" s="13" t="s">
        <v>99</v>
      </c>
      <c r="E44" s="79" t="str">
        <f>+'2026 TAS (2025 Counts)'!E51</f>
        <v>UZ</v>
      </c>
      <c r="F44" s="359"/>
      <c r="G44" s="359"/>
      <c r="H44" s="80" t="str">
        <f>+'2026 TAS (2025 Counts)'!F51</f>
        <v>4UC</v>
      </c>
      <c r="I44" s="10" t="s">
        <v>53</v>
      </c>
      <c r="J44" s="314"/>
      <c r="K44" s="15">
        <v>2.64</v>
      </c>
      <c r="L44" s="18">
        <v>1300</v>
      </c>
      <c r="M44" s="316"/>
      <c r="N44" s="18">
        <v>3580</v>
      </c>
      <c r="O44" s="16"/>
      <c r="P44" s="20">
        <f t="shared" si="0"/>
        <v>0</v>
      </c>
      <c r="Q44" s="296" t="s">
        <v>312</v>
      </c>
    </row>
    <row r="45" spans="1:17" ht="21" thickTop="1" thickBot="1" x14ac:dyDescent="0.45">
      <c r="A45" s="11">
        <v>34.200000000000003</v>
      </c>
      <c r="B45" s="12"/>
      <c r="C45" s="12" t="s">
        <v>97</v>
      </c>
      <c r="D45" s="13" t="s">
        <v>100</v>
      </c>
      <c r="E45" s="79" t="str">
        <f>+'2026 TAS (2025 Counts)'!E52</f>
        <v>UZ</v>
      </c>
      <c r="F45" s="359"/>
      <c r="G45" s="359"/>
      <c r="H45" s="80" t="str">
        <f>+'2026 TAS (2025 Counts)'!F52</f>
        <v>4UC</v>
      </c>
      <c r="I45" s="10" t="s">
        <v>53</v>
      </c>
      <c r="J45" s="314"/>
      <c r="K45" s="15">
        <v>0.85</v>
      </c>
      <c r="L45" s="18">
        <v>2810</v>
      </c>
      <c r="M45" s="316"/>
      <c r="N45" s="18">
        <v>3580</v>
      </c>
      <c r="O45" s="16"/>
      <c r="P45" s="20">
        <f t="shared" si="0"/>
        <v>0</v>
      </c>
      <c r="Q45" s="296" t="s">
        <v>474</v>
      </c>
    </row>
    <row r="46" spans="1:17" ht="21" thickTop="1" thickBot="1" x14ac:dyDescent="0.45">
      <c r="A46" s="11">
        <v>34.299999999999997</v>
      </c>
      <c r="B46" s="12"/>
      <c r="C46" s="12" t="s">
        <v>97</v>
      </c>
      <c r="D46" s="13" t="s">
        <v>101</v>
      </c>
      <c r="E46" s="79" t="str">
        <f>+'2026 TAS (2025 Counts)'!E53</f>
        <v>UZ</v>
      </c>
      <c r="F46" s="359"/>
      <c r="G46" s="359"/>
      <c r="H46" s="80" t="str">
        <f>+'2026 TAS (2025 Counts)'!F53</f>
        <v>4UC</v>
      </c>
      <c r="I46" s="10" t="s">
        <v>53</v>
      </c>
      <c r="J46" s="314"/>
      <c r="K46" s="15">
        <v>1.1000000000000001</v>
      </c>
      <c r="L46" s="18">
        <v>2810</v>
      </c>
      <c r="M46" s="316"/>
      <c r="N46" s="18">
        <v>3580</v>
      </c>
      <c r="O46" s="16">
        <v>4090</v>
      </c>
      <c r="P46" s="20">
        <f t="shared" si="0"/>
        <v>4090</v>
      </c>
      <c r="Q46" s="296" t="s">
        <v>307</v>
      </c>
    </row>
    <row r="47" spans="1:17" ht="21" thickTop="1" thickBot="1" x14ac:dyDescent="0.45">
      <c r="A47" s="11">
        <v>35</v>
      </c>
      <c r="B47" s="12"/>
      <c r="C47" s="12" t="s">
        <v>97</v>
      </c>
      <c r="D47" s="13" t="s">
        <v>102</v>
      </c>
      <c r="E47" s="79" t="str">
        <f>+'2026 TAS (2025 Counts)'!E54</f>
        <v>UZ</v>
      </c>
      <c r="F47" s="359"/>
      <c r="G47" s="359"/>
      <c r="H47" s="80" t="str">
        <f>+'2026 TAS (2025 Counts)'!F54</f>
        <v>6UC</v>
      </c>
      <c r="I47" s="10" t="s">
        <v>53</v>
      </c>
      <c r="J47" s="314"/>
      <c r="K47" s="15">
        <v>0.39</v>
      </c>
      <c r="L47" s="18">
        <v>2810</v>
      </c>
      <c r="M47" s="316"/>
      <c r="N47" s="18">
        <v>5390</v>
      </c>
      <c r="O47" s="16"/>
      <c r="P47" s="20">
        <f t="shared" si="0"/>
        <v>0</v>
      </c>
      <c r="Q47" s="293" t="s">
        <v>356</v>
      </c>
    </row>
    <row r="48" spans="1:17" ht="21" thickTop="1" thickBot="1" x14ac:dyDescent="0.45">
      <c r="A48" s="11">
        <v>36.1</v>
      </c>
      <c r="B48" s="12">
        <v>288</v>
      </c>
      <c r="C48" s="12" t="s">
        <v>97</v>
      </c>
      <c r="D48" s="13" t="s">
        <v>103</v>
      </c>
      <c r="E48" s="79" t="str">
        <f>+'2026 TAS (2025 Counts)'!E55</f>
        <v>UZ</v>
      </c>
      <c r="F48" s="356"/>
      <c r="G48" s="356"/>
      <c r="H48" s="80" t="str">
        <f>+'2026 TAS (2025 Counts)'!F55</f>
        <v>4UC</v>
      </c>
      <c r="I48" s="10" t="s">
        <v>53</v>
      </c>
      <c r="J48" s="314"/>
      <c r="K48" s="15">
        <v>0.4</v>
      </c>
      <c r="L48" s="18">
        <v>2810</v>
      </c>
      <c r="M48" s="316"/>
      <c r="N48" s="18">
        <v>3220</v>
      </c>
      <c r="O48" s="16">
        <v>3520</v>
      </c>
      <c r="P48" s="20">
        <f t="shared" si="0"/>
        <v>3520</v>
      </c>
      <c r="Q48" s="295" t="s">
        <v>484</v>
      </c>
    </row>
    <row r="49" spans="1:17" ht="21" thickTop="1" thickBot="1" x14ac:dyDescent="0.45">
      <c r="A49" s="11">
        <v>36.200000000000003</v>
      </c>
      <c r="B49" s="12"/>
      <c r="C49" s="12" t="s">
        <v>97</v>
      </c>
      <c r="D49" s="13" t="s">
        <v>393</v>
      </c>
      <c r="E49" s="79" t="str">
        <f>+'2026 TAS (2025 Counts)'!E56</f>
        <v>UZ</v>
      </c>
      <c r="F49" s="356"/>
      <c r="G49" s="356"/>
      <c r="H49" s="80" t="str">
        <f>+'2026 TAS (2025 Counts)'!F56</f>
        <v>6UC</v>
      </c>
      <c r="I49" s="10" t="s">
        <v>53</v>
      </c>
      <c r="J49" s="314"/>
      <c r="K49" s="15">
        <v>1.98</v>
      </c>
      <c r="L49" s="18">
        <v>1300</v>
      </c>
      <c r="M49" s="316"/>
      <c r="N49" s="18">
        <v>5390</v>
      </c>
      <c r="O49" s="16"/>
      <c r="P49" s="20">
        <f t="shared" si="0"/>
        <v>0</v>
      </c>
      <c r="Q49" s="295" t="s">
        <v>485</v>
      </c>
    </row>
    <row r="50" spans="1:17" ht="21" thickTop="1" thickBot="1" x14ac:dyDescent="0.45">
      <c r="A50" s="458">
        <v>36.299999999999997</v>
      </c>
      <c r="B50" s="12"/>
      <c r="C50" s="12" t="s">
        <v>370</v>
      </c>
      <c r="D50" s="13" t="s">
        <v>365</v>
      </c>
      <c r="E50" s="79" t="str">
        <f>+'2026 TAS (2025 Counts)'!E57</f>
        <v>UZ</v>
      </c>
      <c r="F50" s="356"/>
      <c r="G50" s="356"/>
      <c r="H50" s="80" t="str">
        <f>+'2026 TAS (2025 Counts)'!F57</f>
        <v>2MaC</v>
      </c>
      <c r="I50" s="10" t="s">
        <v>53</v>
      </c>
      <c r="J50" s="314"/>
      <c r="K50" s="15">
        <v>0.95</v>
      </c>
      <c r="L50" s="18"/>
      <c r="M50" s="316"/>
      <c r="N50" s="18">
        <v>1440</v>
      </c>
      <c r="O50" s="16"/>
      <c r="P50" s="20">
        <f t="shared" si="0"/>
        <v>0</v>
      </c>
      <c r="Q50" s="295" t="s">
        <v>302</v>
      </c>
    </row>
    <row r="51" spans="1:17" ht="21" thickTop="1" thickBot="1" x14ac:dyDescent="0.45">
      <c r="A51" s="458">
        <v>36.4</v>
      </c>
      <c r="B51" s="12"/>
      <c r="C51" s="12" t="s">
        <v>364</v>
      </c>
      <c r="D51" s="13" t="s">
        <v>366</v>
      </c>
      <c r="E51" s="79" t="str">
        <f>+'2026 TAS (2025 Counts)'!E58</f>
        <v>UZ</v>
      </c>
      <c r="F51" s="356"/>
      <c r="G51" s="356"/>
      <c r="H51" s="80" t="str">
        <f>+'2026 TAS (2025 Counts)'!F58</f>
        <v>2MaC</v>
      </c>
      <c r="I51" s="10" t="s">
        <v>53</v>
      </c>
      <c r="J51" s="314"/>
      <c r="K51" s="15">
        <v>0.93</v>
      </c>
      <c r="L51" s="18"/>
      <c r="M51" s="316"/>
      <c r="N51" s="18">
        <v>1600</v>
      </c>
      <c r="O51" s="16"/>
      <c r="P51" s="20">
        <f t="shared" si="0"/>
        <v>0</v>
      </c>
      <c r="Q51" s="295" t="s">
        <v>486</v>
      </c>
    </row>
    <row r="52" spans="1:17" ht="21" thickTop="1" thickBot="1" x14ac:dyDescent="0.45">
      <c r="A52" s="10">
        <v>37</v>
      </c>
      <c r="B52" s="12">
        <v>285</v>
      </c>
      <c r="C52" s="13" t="s">
        <v>104</v>
      </c>
      <c r="D52" s="13" t="s">
        <v>105</v>
      </c>
      <c r="E52" s="79" t="str">
        <f>+'2026 TAS (2025 Counts)'!E59</f>
        <v>UZ</v>
      </c>
      <c r="F52" s="356"/>
      <c r="G52" s="356"/>
      <c r="H52" s="80" t="str">
        <f>+'2026 TAS (2025 Counts)'!F59</f>
        <v>2MaC</v>
      </c>
      <c r="I52" s="10" t="s">
        <v>53</v>
      </c>
      <c r="J52" s="314"/>
      <c r="K52" s="15">
        <v>1.86</v>
      </c>
      <c r="L52" s="18">
        <v>1300</v>
      </c>
      <c r="M52" s="316"/>
      <c r="N52" s="18">
        <v>1440</v>
      </c>
      <c r="O52" s="16"/>
      <c r="P52" s="20">
        <f t="shared" si="0"/>
        <v>0</v>
      </c>
      <c r="Q52" s="295" t="s">
        <v>302</v>
      </c>
    </row>
    <row r="53" spans="1:17" ht="21" thickTop="1" thickBot="1" x14ac:dyDescent="0.45">
      <c r="A53" s="11">
        <v>38</v>
      </c>
      <c r="B53" s="12"/>
      <c r="C53" s="12" t="s">
        <v>106</v>
      </c>
      <c r="D53" s="13" t="s">
        <v>107</v>
      </c>
      <c r="E53" s="79" t="str">
        <f>+'2026 TAS (2025 Counts)'!E60</f>
        <v>UZ</v>
      </c>
      <c r="F53" s="356"/>
      <c r="G53" s="356"/>
      <c r="H53" s="80" t="str">
        <f>+'2026 TAS (2025 Counts)'!F60</f>
        <v>2UC</v>
      </c>
      <c r="I53" s="10" t="s">
        <v>53</v>
      </c>
      <c r="J53" s="314"/>
      <c r="K53" s="15">
        <v>1.36</v>
      </c>
      <c r="L53" s="18">
        <v>1390</v>
      </c>
      <c r="M53" s="316"/>
      <c r="N53" s="18">
        <v>1440</v>
      </c>
      <c r="O53" s="16">
        <v>1920</v>
      </c>
      <c r="P53" s="20">
        <f t="shared" si="0"/>
        <v>1920</v>
      </c>
      <c r="Q53" s="293" t="s">
        <v>302</v>
      </c>
    </row>
    <row r="54" spans="1:17" ht="21" thickTop="1" thickBot="1" x14ac:dyDescent="0.45">
      <c r="A54" s="11">
        <v>39</v>
      </c>
      <c r="B54" s="12"/>
      <c r="C54" s="12" t="s">
        <v>106</v>
      </c>
      <c r="D54" s="13" t="s">
        <v>108</v>
      </c>
      <c r="E54" s="79" t="str">
        <f>+'2026 TAS (2025 Counts)'!E61</f>
        <v>UZ</v>
      </c>
      <c r="F54" s="356"/>
      <c r="G54" s="356"/>
      <c r="H54" s="80" t="str">
        <f>+'2026 TAS (2025 Counts)'!F61</f>
        <v>2UC</v>
      </c>
      <c r="I54" s="10" t="s">
        <v>53</v>
      </c>
      <c r="J54" s="314"/>
      <c r="K54" s="15">
        <v>1.98</v>
      </c>
      <c r="L54" s="18">
        <v>1390</v>
      </c>
      <c r="M54" s="316"/>
      <c r="N54" s="18">
        <v>1440</v>
      </c>
      <c r="O54" s="16">
        <v>1660</v>
      </c>
      <c r="P54" s="20">
        <f t="shared" si="0"/>
        <v>1660</v>
      </c>
      <c r="Q54" s="293" t="s">
        <v>302</v>
      </c>
    </row>
    <row r="55" spans="1:17" ht="21" thickTop="1" thickBot="1" x14ac:dyDescent="0.45">
      <c r="A55" s="11">
        <v>40</v>
      </c>
      <c r="B55" s="12">
        <v>289</v>
      </c>
      <c r="C55" s="12" t="s">
        <v>106</v>
      </c>
      <c r="D55" s="13" t="s">
        <v>109</v>
      </c>
      <c r="E55" s="79" t="str">
        <f>+'2026 TAS (2025 Counts)'!E62</f>
        <v>UZ</v>
      </c>
      <c r="F55" s="356"/>
      <c r="G55" s="356"/>
      <c r="H55" s="80" t="str">
        <f>+'2026 TAS (2025 Counts)'!F62</f>
        <v>2UC</v>
      </c>
      <c r="I55" s="10" t="s">
        <v>53</v>
      </c>
      <c r="J55" s="314"/>
      <c r="K55" s="15">
        <v>1.43</v>
      </c>
      <c r="L55" s="18">
        <v>1390</v>
      </c>
      <c r="M55" s="316"/>
      <c r="N55" s="18">
        <v>1440</v>
      </c>
      <c r="O55" s="16"/>
      <c r="P55" s="20">
        <f t="shared" si="0"/>
        <v>0</v>
      </c>
      <c r="Q55" s="293" t="s">
        <v>302</v>
      </c>
    </row>
    <row r="56" spans="1:17" ht="21" thickTop="1" thickBot="1" x14ac:dyDescent="0.45">
      <c r="A56" s="11">
        <v>41</v>
      </c>
      <c r="B56" s="12"/>
      <c r="C56" s="12" t="s">
        <v>110</v>
      </c>
      <c r="D56" s="13" t="s">
        <v>111</v>
      </c>
      <c r="E56" s="79" t="str">
        <f>+'2026 TAS (2025 Counts)'!E63</f>
        <v>UZ</v>
      </c>
      <c r="F56" s="356"/>
      <c r="G56" s="356"/>
      <c r="H56" s="80" t="str">
        <f>+'2026 TAS (2025 Counts)'!F63</f>
        <v>2UC</v>
      </c>
      <c r="I56" s="10" t="s">
        <v>53</v>
      </c>
      <c r="J56" s="314"/>
      <c r="K56" s="15">
        <v>0.59</v>
      </c>
      <c r="L56" s="18">
        <v>950</v>
      </c>
      <c r="M56" s="316"/>
      <c r="N56" s="18">
        <v>1150</v>
      </c>
      <c r="O56" s="16"/>
      <c r="P56" s="20">
        <f t="shared" si="0"/>
        <v>0</v>
      </c>
      <c r="Q56" s="293" t="s">
        <v>303</v>
      </c>
    </row>
    <row r="57" spans="1:17" ht="21" thickTop="1" thickBot="1" x14ac:dyDescent="0.45">
      <c r="A57" s="11">
        <v>42</v>
      </c>
      <c r="B57" s="12"/>
      <c r="C57" s="12" t="s">
        <v>112</v>
      </c>
      <c r="D57" s="13" t="s">
        <v>113</v>
      </c>
      <c r="E57" s="79" t="str">
        <f>+'2026 TAS (2025 Counts)'!E64</f>
        <v>UZ</v>
      </c>
      <c r="F57" s="356"/>
      <c r="G57" s="356"/>
      <c r="H57" s="80" t="str">
        <f>+'2026 TAS (2025 Counts)'!F64</f>
        <v>2UC</v>
      </c>
      <c r="I57" s="10" t="s">
        <v>53</v>
      </c>
      <c r="J57" s="314"/>
      <c r="K57" s="15">
        <v>3.26</v>
      </c>
      <c r="L57" s="18">
        <v>1110</v>
      </c>
      <c r="M57" s="316"/>
      <c r="N57" s="18">
        <v>1150</v>
      </c>
      <c r="O57" s="16"/>
      <c r="P57" s="20">
        <f t="shared" si="0"/>
        <v>0</v>
      </c>
      <c r="Q57" s="293" t="s">
        <v>303</v>
      </c>
    </row>
    <row r="58" spans="1:17" ht="21" thickTop="1" thickBot="1" x14ac:dyDescent="0.45">
      <c r="A58" s="11">
        <v>43.1</v>
      </c>
      <c r="B58" s="12"/>
      <c r="C58" s="12" t="s">
        <v>112</v>
      </c>
      <c r="D58" s="13" t="s">
        <v>114</v>
      </c>
      <c r="E58" s="79" t="str">
        <f>+'2026 TAS (2025 Counts)'!E65</f>
        <v>UZ</v>
      </c>
      <c r="F58" s="356"/>
      <c r="G58" s="356"/>
      <c r="H58" s="80" t="str">
        <f>+'2026 TAS (2025 Counts)'!F65</f>
        <v>2UC</v>
      </c>
      <c r="I58" s="10" t="s">
        <v>53</v>
      </c>
      <c r="J58" s="314"/>
      <c r="K58" s="15">
        <v>3.09</v>
      </c>
      <c r="L58" s="18">
        <v>1110</v>
      </c>
      <c r="M58" s="316"/>
      <c r="N58" s="18">
        <v>1150</v>
      </c>
      <c r="O58" s="16"/>
      <c r="P58" s="20">
        <f t="shared" si="0"/>
        <v>0</v>
      </c>
      <c r="Q58" s="293" t="s">
        <v>303</v>
      </c>
    </row>
    <row r="59" spans="1:17" ht="21" thickTop="1" thickBot="1" x14ac:dyDescent="0.45">
      <c r="A59" s="11">
        <v>43.2</v>
      </c>
      <c r="B59" s="13"/>
      <c r="C59" s="12" t="s">
        <v>115</v>
      </c>
      <c r="D59" s="13" t="s">
        <v>116</v>
      </c>
      <c r="E59" s="79" t="str">
        <f>+'2026 TAS (2025 Counts)'!E66</f>
        <v>UZ</v>
      </c>
      <c r="F59" s="356"/>
      <c r="G59" s="356"/>
      <c r="H59" s="80" t="str">
        <f>+'2026 TAS (2025 Counts)'!F66</f>
        <v>2UC</v>
      </c>
      <c r="I59" s="10" t="s">
        <v>53</v>
      </c>
      <c r="J59" s="314"/>
      <c r="K59" s="15">
        <v>1.41</v>
      </c>
      <c r="L59" s="18">
        <v>1390</v>
      </c>
      <c r="M59" s="316"/>
      <c r="N59" s="18">
        <v>1440</v>
      </c>
      <c r="O59" s="16">
        <v>1690</v>
      </c>
      <c r="P59" s="20">
        <f t="shared" si="0"/>
        <v>1690</v>
      </c>
      <c r="Q59" s="293" t="s">
        <v>302</v>
      </c>
    </row>
    <row r="60" spans="1:17" ht="21" thickTop="1" thickBot="1" x14ac:dyDescent="0.45">
      <c r="A60" s="11">
        <v>43.3</v>
      </c>
      <c r="B60" s="13"/>
      <c r="C60" s="12" t="s">
        <v>115</v>
      </c>
      <c r="D60" s="13" t="s">
        <v>111</v>
      </c>
      <c r="E60" s="79" t="str">
        <f>+'2026 TAS (2025 Counts)'!E67</f>
        <v>UZ</v>
      </c>
      <c r="F60" s="356"/>
      <c r="G60" s="356"/>
      <c r="H60" s="80" t="str">
        <f>+'2026 TAS (2025 Counts)'!F67</f>
        <v>2UC</v>
      </c>
      <c r="I60" s="10" t="s">
        <v>53</v>
      </c>
      <c r="J60" s="314"/>
      <c r="K60" s="15">
        <v>0.65</v>
      </c>
      <c r="L60" s="18">
        <v>950</v>
      </c>
      <c r="M60" s="316"/>
      <c r="N60" s="18">
        <v>960</v>
      </c>
      <c r="O60" s="16"/>
      <c r="P60" s="20">
        <f t="shared" si="0"/>
        <v>0</v>
      </c>
      <c r="Q60" s="293" t="s">
        <v>351</v>
      </c>
    </row>
    <row r="61" spans="1:17" ht="21" thickTop="1" thickBot="1" x14ac:dyDescent="0.45">
      <c r="A61" s="11">
        <v>44</v>
      </c>
      <c r="B61" s="12"/>
      <c r="C61" s="12" t="s">
        <v>117</v>
      </c>
      <c r="D61" s="13" t="s">
        <v>118</v>
      </c>
      <c r="E61" s="79" t="str">
        <f>+'2026 TAS (2025 Counts)'!E68</f>
        <v>RU</v>
      </c>
      <c r="F61" s="291"/>
      <c r="G61" s="291"/>
      <c r="H61" s="80" t="str">
        <f>+'2026 TAS (2025 Counts)'!F68</f>
        <v>2MaC</v>
      </c>
      <c r="I61" s="10" t="s">
        <v>46</v>
      </c>
      <c r="J61" s="314"/>
      <c r="K61" s="15">
        <v>3.68</v>
      </c>
      <c r="L61" s="18">
        <v>770</v>
      </c>
      <c r="M61" s="316"/>
      <c r="N61" s="18">
        <v>820</v>
      </c>
      <c r="O61" s="16"/>
      <c r="P61" s="20">
        <f t="shared" si="0"/>
        <v>0</v>
      </c>
      <c r="Q61" s="294" t="s">
        <v>299</v>
      </c>
    </row>
    <row r="62" spans="1:17" ht="21" thickTop="1" thickBot="1" x14ac:dyDescent="0.45">
      <c r="A62" s="11">
        <v>45</v>
      </c>
      <c r="B62" s="12"/>
      <c r="C62" s="12" t="s">
        <v>117</v>
      </c>
      <c r="D62" s="13" t="s">
        <v>119</v>
      </c>
      <c r="E62" s="79" t="str">
        <f>+'2026 TAS (2025 Counts)'!E69</f>
        <v>TR</v>
      </c>
      <c r="F62" s="356"/>
      <c r="G62" s="356"/>
      <c r="H62" s="80" t="str">
        <f>+'2026 TAS (2025 Counts)'!F69</f>
        <v>2MaC</v>
      </c>
      <c r="I62" s="10" t="s">
        <v>53</v>
      </c>
      <c r="J62" s="314"/>
      <c r="K62" s="15">
        <v>5.21</v>
      </c>
      <c r="L62" s="18">
        <v>1630</v>
      </c>
      <c r="M62" s="316"/>
      <c r="N62" s="18">
        <v>2110</v>
      </c>
      <c r="O62" s="16"/>
      <c r="P62" s="20">
        <f t="shared" si="0"/>
        <v>0</v>
      </c>
      <c r="Q62" s="338" t="s">
        <v>353</v>
      </c>
    </row>
    <row r="63" spans="1:17" ht="21" thickTop="1" thickBot="1" x14ac:dyDescent="0.45">
      <c r="A63" s="11">
        <v>46</v>
      </c>
      <c r="B63" s="12"/>
      <c r="C63" s="12" t="s">
        <v>117</v>
      </c>
      <c r="D63" s="13" t="s">
        <v>120</v>
      </c>
      <c r="E63" s="79" t="str">
        <f>+'2026 TAS (2025 Counts)'!E70</f>
        <v>TR</v>
      </c>
      <c r="F63" s="356"/>
      <c r="G63" s="356"/>
      <c r="H63" s="80" t="str">
        <f>+'2026 TAS (2025 Counts)'!F70</f>
        <v>2MaC</v>
      </c>
      <c r="I63" s="10" t="s">
        <v>53</v>
      </c>
      <c r="J63" s="314"/>
      <c r="K63" s="15">
        <v>4.28</v>
      </c>
      <c r="L63" s="18">
        <v>1630</v>
      </c>
      <c r="M63" s="316"/>
      <c r="N63" s="18">
        <v>1310</v>
      </c>
      <c r="O63" s="16"/>
      <c r="P63" s="20">
        <f t="shared" si="0"/>
        <v>0</v>
      </c>
      <c r="Q63" s="294" t="s">
        <v>301</v>
      </c>
    </row>
    <row r="64" spans="1:17" ht="21" thickTop="1" thickBot="1" x14ac:dyDescent="0.45">
      <c r="A64" s="11">
        <v>47</v>
      </c>
      <c r="B64" s="12"/>
      <c r="C64" s="12" t="s">
        <v>121</v>
      </c>
      <c r="D64" s="13" t="s">
        <v>122</v>
      </c>
      <c r="E64" s="79" t="str">
        <f>+'2026 TAS (2025 Counts)'!E71</f>
        <v>UZ</v>
      </c>
      <c r="F64" s="356"/>
      <c r="G64" s="356"/>
      <c r="H64" s="80" t="str">
        <f>+'2026 TAS (2025 Counts)'!F71</f>
        <v>2UC</v>
      </c>
      <c r="I64" s="10" t="s">
        <v>123</v>
      </c>
      <c r="J64" s="314"/>
      <c r="K64" s="15">
        <v>0.64</v>
      </c>
      <c r="L64" s="18">
        <v>1480</v>
      </c>
      <c r="M64" s="316"/>
      <c r="N64" s="18">
        <v>1440</v>
      </c>
      <c r="O64" s="16"/>
      <c r="P64" s="20">
        <f t="shared" si="0"/>
        <v>0</v>
      </c>
      <c r="Q64" s="293" t="s">
        <v>302</v>
      </c>
    </row>
    <row r="65" spans="1:17" ht="21" thickTop="1" thickBot="1" x14ac:dyDescent="0.45">
      <c r="A65" s="11">
        <v>48</v>
      </c>
      <c r="B65" s="12">
        <v>241</v>
      </c>
      <c r="C65" s="12" t="s">
        <v>121</v>
      </c>
      <c r="D65" s="13" t="s">
        <v>124</v>
      </c>
      <c r="E65" s="79" t="str">
        <f>+'2026 TAS (2025 Counts)'!E72</f>
        <v>UZ</v>
      </c>
      <c r="F65" s="356"/>
      <c r="G65" s="356"/>
      <c r="H65" s="80" t="str">
        <f>+'2026 TAS (2025 Counts)'!F72</f>
        <v>2UC</v>
      </c>
      <c r="I65" s="10" t="s">
        <v>123</v>
      </c>
      <c r="J65" s="314"/>
      <c r="K65" s="15">
        <v>0.94</v>
      </c>
      <c r="L65" s="18">
        <v>1480</v>
      </c>
      <c r="M65" s="316"/>
      <c r="N65" s="18">
        <v>1440</v>
      </c>
      <c r="O65" s="16"/>
      <c r="P65" s="20">
        <f t="shared" si="0"/>
        <v>0</v>
      </c>
      <c r="Q65" s="293" t="s">
        <v>302</v>
      </c>
    </row>
    <row r="66" spans="1:17" ht="21" thickTop="1" thickBot="1" x14ac:dyDescent="0.45">
      <c r="A66" s="11">
        <v>49</v>
      </c>
      <c r="B66" s="12"/>
      <c r="C66" s="12" t="s">
        <v>121</v>
      </c>
      <c r="D66" s="13" t="s">
        <v>125</v>
      </c>
      <c r="E66" s="79" t="str">
        <f>+'2026 TAS (2025 Counts)'!E73</f>
        <v>UZ</v>
      </c>
      <c r="F66" s="356"/>
      <c r="G66" s="356"/>
      <c r="H66" s="80" t="str">
        <f>+'2026 TAS (2025 Counts)'!F73</f>
        <v>2UC</v>
      </c>
      <c r="I66" s="10" t="s">
        <v>123</v>
      </c>
      <c r="J66" s="314"/>
      <c r="K66" s="15">
        <v>0.26</v>
      </c>
      <c r="L66" s="18">
        <v>1480</v>
      </c>
      <c r="M66" s="316"/>
      <c r="N66" s="18">
        <v>1270</v>
      </c>
      <c r="O66" s="16"/>
      <c r="P66" s="20">
        <f t="shared" si="0"/>
        <v>0</v>
      </c>
      <c r="Q66" s="293" t="s">
        <v>313</v>
      </c>
    </row>
    <row r="67" spans="1:17" ht="21" thickTop="1" thickBot="1" x14ac:dyDescent="0.45">
      <c r="A67" s="11">
        <v>51</v>
      </c>
      <c r="B67" s="12"/>
      <c r="C67" s="12" t="s">
        <v>126</v>
      </c>
      <c r="D67" s="13" t="s">
        <v>127</v>
      </c>
      <c r="E67" s="79" t="str">
        <f>+'2026 TAS (2025 Counts)'!E74</f>
        <v>TR</v>
      </c>
      <c r="F67" s="356"/>
      <c r="G67" s="356"/>
      <c r="H67" s="80" t="str">
        <f>+'2026 TAS (2025 Counts)'!F74</f>
        <v>2MaC</v>
      </c>
      <c r="I67" s="10" t="s">
        <v>53</v>
      </c>
      <c r="J67" s="314"/>
      <c r="K67" s="15">
        <v>3.96</v>
      </c>
      <c r="L67" s="18">
        <v>1630</v>
      </c>
      <c r="M67" s="316"/>
      <c r="N67" s="18">
        <v>2110</v>
      </c>
      <c r="O67" s="16"/>
      <c r="P67" s="20">
        <f t="shared" si="0"/>
        <v>0</v>
      </c>
      <c r="Q67" s="338" t="s">
        <v>353</v>
      </c>
    </row>
    <row r="68" spans="1:17" ht="21" thickTop="1" thickBot="1" x14ac:dyDescent="0.45">
      <c r="A68" s="11">
        <v>52</v>
      </c>
      <c r="B68" s="12"/>
      <c r="C68" s="12" t="s">
        <v>126</v>
      </c>
      <c r="D68" s="13" t="s">
        <v>128</v>
      </c>
      <c r="E68" s="79" t="str">
        <f>+'2026 TAS (2025 Counts)'!E75</f>
        <v>RU</v>
      </c>
      <c r="F68" s="291"/>
      <c r="G68" s="291"/>
      <c r="H68" s="80" t="str">
        <f>+'2026 TAS (2025 Counts)'!F75</f>
        <v>2MaC</v>
      </c>
      <c r="I68" s="10" t="s">
        <v>46</v>
      </c>
      <c r="J68" s="314"/>
      <c r="K68" s="15">
        <v>4.9800000000000004</v>
      </c>
      <c r="L68" s="18">
        <v>770</v>
      </c>
      <c r="M68" s="316"/>
      <c r="N68" s="18">
        <v>820</v>
      </c>
      <c r="O68" s="16"/>
      <c r="P68" s="20">
        <f t="shared" si="0"/>
        <v>0</v>
      </c>
      <c r="Q68" s="294" t="s">
        <v>299</v>
      </c>
    </row>
    <row r="69" spans="1:17" ht="21" thickTop="1" thickBot="1" x14ac:dyDescent="0.45">
      <c r="A69" s="11">
        <v>53</v>
      </c>
      <c r="B69" s="12"/>
      <c r="C69" s="12" t="s">
        <v>129</v>
      </c>
      <c r="D69" s="13" t="s">
        <v>130</v>
      </c>
      <c r="E69" s="79" t="str">
        <f>+'2026 TAS (2025 Counts)'!E76</f>
        <v>UZ</v>
      </c>
      <c r="F69" s="356"/>
      <c r="G69" s="356"/>
      <c r="H69" s="80" t="str">
        <f>+'2026 TAS (2025 Counts)'!F76</f>
        <v>2UC</v>
      </c>
      <c r="I69" s="10" t="s">
        <v>53</v>
      </c>
      <c r="J69" s="314"/>
      <c r="K69" s="15">
        <v>1.31</v>
      </c>
      <c r="L69" s="18">
        <v>1390</v>
      </c>
      <c r="M69" s="316"/>
      <c r="N69" s="18">
        <v>1440</v>
      </c>
      <c r="O69" s="16"/>
      <c r="P69" s="20">
        <f t="shared" si="0"/>
        <v>0</v>
      </c>
      <c r="Q69" s="293" t="s">
        <v>302</v>
      </c>
    </row>
    <row r="70" spans="1:17" ht="21" thickTop="1" thickBot="1" x14ac:dyDescent="0.45">
      <c r="A70" s="11">
        <v>54.1</v>
      </c>
      <c r="B70" s="12"/>
      <c r="C70" s="12" t="s">
        <v>129</v>
      </c>
      <c r="D70" s="13" t="s">
        <v>131</v>
      </c>
      <c r="E70" s="79" t="str">
        <f>+'2026 TAS (2025 Counts)'!E77</f>
        <v>UZ</v>
      </c>
      <c r="F70" s="356"/>
      <c r="G70" s="356"/>
      <c r="H70" s="80" t="str">
        <f>+'2026 TAS (2025 Counts)'!F77</f>
        <v>2UC</v>
      </c>
      <c r="I70" s="10" t="s">
        <v>53</v>
      </c>
      <c r="J70" s="314"/>
      <c r="K70" s="15">
        <v>0.37</v>
      </c>
      <c r="L70" s="18">
        <v>1390</v>
      </c>
      <c r="M70" s="316"/>
      <c r="N70" s="18">
        <v>1440</v>
      </c>
      <c r="O70" s="16"/>
      <c r="P70" s="20">
        <f t="shared" si="0"/>
        <v>0</v>
      </c>
      <c r="Q70" s="293" t="s">
        <v>302</v>
      </c>
    </row>
    <row r="71" spans="1:17" ht="21" thickTop="1" thickBot="1" x14ac:dyDescent="0.45">
      <c r="A71" s="11">
        <v>54.2</v>
      </c>
      <c r="B71" s="12"/>
      <c r="C71" s="12" t="s">
        <v>129</v>
      </c>
      <c r="D71" s="13" t="s">
        <v>132</v>
      </c>
      <c r="E71" s="79" t="str">
        <f>+'2026 TAS (2025 Counts)'!E78</f>
        <v>UZ</v>
      </c>
      <c r="F71" s="356"/>
      <c r="G71" s="356"/>
      <c r="H71" s="80" t="str">
        <f>+'2026 TAS (2025 Counts)'!F78</f>
        <v>2UC</v>
      </c>
      <c r="I71" s="10" t="s">
        <v>53</v>
      </c>
      <c r="J71" s="314"/>
      <c r="K71" s="15">
        <v>0.77</v>
      </c>
      <c r="L71" s="18">
        <v>1390</v>
      </c>
      <c r="M71" s="316"/>
      <c r="N71" s="18">
        <v>1440</v>
      </c>
      <c r="O71" s="16"/>
      <c r="P71" s="20">
        <f t="shared" si="0"/>
        <v>0</v>
      </c>
      <c r="Q71" s="293" t="s">
        <v>302</v>
      </c>
    </row>
    <row r="72" spans="1:17" ht="21" thickTop="1" thickBot="1" x14ac:dyDescent="0.45">
      <c r="A72" s="11">
        <v>54.3</v>
      </c>
      <c r="B72" s="12"/>
      <c r="C72" s="12" t="s">
        <v>129</v>
      </c>
      <c r="D72" s="13" t="s">
        <v>133</v>
      </c>
      <c r="E72" s="79" t="str">
        <f>+'2026 TAS (2025 Counts)'!E79</f>
        <v>UZ</v>
      </c>
      <c r="F72" s="356"/>
      <c r="G72" s="356"/>
      <c r="H72" s="80" t="str">
        <f>+'2026 TAS (2025 Counts)'!F79</f>
        <v>2UC</v>
      </c>
      <c r="I72" s="10" t="s">
        <v>53</v>
      </c>
      <c r="J72" s="314"/>
      <c r="K72" s="15">
        <v>0.37</v>
      </c>
      <c r="L72" s="18">
        <v>1390</v>
      </c>
      <c r="M72" s="316"/>
      <c r="N72" s="18">
        <v>1440</v>
      </c>
      <c r="O72" s="16"/>
      <c r="P72" s="20">
        <f t="shared" si="0"/>
        <v>0</v>
      </c>
      <c r="Q72" s="293" t="s">
        <v>302</v>
      </c>
    </row>
    <row r="73" spans="1:17" ht="21" thickTop="1" thickBot="1" x14ac:dyDescent="0.45">
      <c r="A73" s="11">
        <v>55</v>
      </c>
      <c r="B73" s="12"/>
      <c r="C73" s="12" t="s">
        <v>129</v>
      </c>
      <c r="D73" s="13" t="s">
        <v>134</v>
      </c>
      <c r="E73" s="79" t="str">
        <f>+'2026 TAS (2025 Counts)'!E80</f>
        <v>UZ</v>
      </c>
      <c r="F73" s="356"/>
      <c r="G73" s="356"/>
      <c r="H73" s="80" t="str">
        <f>+'2026 TAS (2025 Counts)'!F80</f>
        <v>2UC</v>
      </c>
      <c r="I73" s="10" t="s">
        <v>53</v>
      </c>
      <c r="J73" s="314"/>
      <c r="K73" s="15">
        <v>0.95</v>
      </c>
      <c r="L73" s="18">
        <v>1390</v>
      </c>
      <c r="M73" s="316"/>
      <c r="N73" s="18">
        <v>1440</v>
      </c>
      <c r="O73" s="16"/>
      <c r="P73" s="20">
        <f t="shared" si="0"/>
        <v>0</v>
      </c>
      <c r="Q73" s="293" t="s">
        <v>302</v>
      </c>
    </row>
    <row r="74" spans="1:17" ht="21" thickTop="1" thickBot="1" x14ac:dyDescent="0.45">
      <c r="A74" s="11">
        <v>56</v>
      </c>
      <c r="B74" s="12">
        <v>280</v>
      </c>
      <c r="C74" s="12" t="s">
        <v>135</v>
      </c>
      <c r="D74" s="13" t="s">
        <v>136</v>
      </c>
      <c r="E74" s="79" t="str">
        <f>+'2026 TAS (2025 Counts)'!E81</f>
        <v>UZ</v>
      </c>
      <c r="F74" s="356"/>
      <c r="G74" s="356"/>
      <c r="H74" s="80" t="str">
        <f>+'2026 TAS (2025 Counts)'!F81</f>
        <v>2UC</v>
      </c>
      <c r="I74" s="10" t="s">
        <v>53</v>
      </c>
      <c r="J74" s="314"/>
      <c r="K74" s="15">
        <v>1.87</v>
      </c>
      <c r="L74" s="18">
        <v>1460</v>
      </c>
      <c r="M74" s="316"/>
      <c r="N74" s="18">
        <v>1440</v>
      </c>
      <c r="O74" s="16"/>
      <c r="P74" s="20">
        <f t="shared" si="0"/>
        <v>0</v>
      </c>
      <c r="Q74" s="293" t="s">
        <v>302</v>
      </c>
    </row>
    <row r="75" spans="1:17" ht="21" thickTop="1" thickBot="1" x14ac:dyDescent="0.45">
      <c r="A75" s="11">
        <v>57</v>
      </c>
      <c r="B75" s="12"/>
      <c r="C75" s="12" t="s">
        <v>135</v>
      </c>
      <c r="D75" s="13" t="s">
        <v>137</v>
      </c>
      <c r="E75" s="79" t="str">
        <f>+'2026 TAS (2025 Counts)'!E82</f>
        <v>UZ</v>
      </c>
      <c r="F75" s="356"/>
      <c r="G75" s="356"/>
      <c r="H75" s="80" t="str">
        <f>+'2026 TAS (2025 Counts)'!F82</f>
        <v>2UC</v>
      </c>
      <c r="I75" s="10" t="s">
        <v>53</v>
      </c>
      <c r="J75" s="314"/>
      <c r="K75" s="15">
        <v>1.26</v>
      </c>
      <c r="L75" s="18">
        <v>1460</v>
      </c>
      <c r="M75" s="316"/>
      <c r="N75" s="18">
        <v>1440</v>
      </c>
      <c r="O75" s="16"/>
      <c r="P75" s="20">
        <f t="shared" ref="P75:P150" si="1">IF(O75=" ",N75,O75)</f>
        <v>0</v>
      </c>
      <c r="Q75" s="293" t="s">
        <v>302</v>
      </c>
    </row>
    <row r="76" spans="1:17" ht="21" thickTop="1" thickBot="1" x14ac:dyDescent="0.45">
      <c r="A76" s="11">
        <v>58</v>
      </c>
      <c r="B76" s="12"/>
      <c r="C76" s="12" t="s">
        <v>138</v>
      </c>
      <c r="D76" s="13" t="s">
        <v>139</v>
      </c>
      <c r="E76" s="79" t="str">
        <f>+'2026 TAS (2025 Counts)'!E83</f>
        <v>RU</v>
      </c>
      <c r="F76" s="291"/>
      <c r="G76" s="291"/>
      <c r="H76" s="80" t="str">
        <f>+'2026 TAS (2025 Counts)'!F83</f>
        <v>2MiC</v>
      </c>
      <c r="I76" s="10" t="s">
        <v>46</v>
      </c>
      <c r="J76" s="314"/>
      <c r="K76" s="15">
        <v>4.1900000000000004</v>
      </c>
      <c r="L76" s="18">
        <v>770</v>
      </c>
      <c r="M76" s="316"/>
      <c r="N76" s="18">
        <v>820</v>
      </c>
      <c r="O76" s="16"/>
      <c r="P76" s="20">
        <f t="shared" si="1"/>
        <v>0</v>
      </c>
      <c r="Q76" s="294" t="s">
        <v>299</v>
      </c>
    </row>
    <row r="77" spans="1:17" ht="21" thickTop="1" thickBot="1" x14ac:dyDescent="0.45">
      <c r="A77" s="11">
        <v>59</v>
      </c>
      <c r="B77" s="12"/>
      <c r="C77" s="12" t="s">
        <v>140</v>
      </c>
      <c r="D77" s="13" t="s">
        <v>141</v>
      </c>
      <c r="E77" s="79" t="str">
        <f>+'2026 TAS (2025 Counts)'!E84</f>
        <v>UZ</v>
      </c>
      <c r="F77" s="356"/>
      <c r="G77" s="356"/>
      <c r="H77" s="80" t="str">
        <f>+'2026 TAS (2025 Counts)'!F84</f>
        <v>2UC</v>
      </c>
      <c r="I77" s="10" t="s">
        <v>53</v>
      </c>
      <c r="J77" s="314"/>
      <c r="K77" s="15">
        <v>0.42</v>
      </c>
      <c r="L77" s="18">
        <v>1110</v>
      </c>
      <c r="M77" s="316"/>
      <c r="N77" s="18">
        <v>1440</v>
      </c>
      <c r="O77" s="16"/>
      <c r="P77" s="20">
        <f t="shared" si="1"/>
        <v>0</v>
      </c>
      <c r="Q77" s="296" t="s">
        <v>381</v>
      </c>
    </row>
    <row r="78" spans="1:17" ht="21" thickTop="1" thickBot="1" x14ac:dyDescent="0.45">
      <c r="A78" s="11">
        <v>59</v>
      </c>
      <c r="B78" s="12"/>
      <c r="C78" s="12" t="s">
        <v>140</v>
      </c>
      <c r="D78" s="13" t="s">
        <v>141</v>
      </c>
      <c r="E78" s="79" t="str">
        <f>+'2026 TAS (2025 Counts)'!E85</f>
        <v>UZ</v>
      </c>
      <c r="F78" s="356"/>
      <c r="G78" s="356"/>
      <c r="H78" s="80" t="str">
        <f>+'2026 TAS (2025 Counts)'!F85</f>
        <v>2UC</v>
      </c>
      <c r="I78" s="10" t="s">
        <v>53</v>
      </c>
      <c r="J78" s="314"/>
      <c r="K78" s="15">
        <v>1.68</v>
      </c>
      <c r="L78" s="18"/>
      <c r="M78" s="316"/>
      <c r="N78" s="18">
        <v>1150</v>
      </c>
      <c r="O78" s="16"/>
      <c r="P78" s="20">
        <f t="shared" si="1"/>
        <v>0</v>
      </c>
      <c r="Q78" s="293" t="s">
        <v>303</v>
      </c>
    </row>
    <row r="79" spans="1:17" ht="21" thickTop="1" thickBot="1" x14ac:dyDescent="0.45">
      <c r="A79" s="11">
        <v>60</v>
      </c>
      <c r="B79" s="12"/>
      <c r="C79" s="12" t="s">
        <v>142</v>
      </c>
      <c r="D79" s="13" t="s">
        <v>143</v>
      </c>
      <c r="E79" s="79" t="str">
        <f>+'2026 TAS (2025 Counts)'!E86</f>
        <v>RU</v>
      </c>
      <c r="F79" s="291"/>
      <c r="G79" s="291"/>
      <c r="H79" s="80" t="str">
        <f>+'2026 TAS (2025 Counts)'!F86</f>
        <v>2MiC</v>
      </c>
      <c r="I79" s="10" t="s">
        <v>46</v>
      </c>
      <c r="J79" s="314"/>
      <c r="K79" s="15">
        <v>1.57</v>
      </c>
      <c r="L79" s="18">
        <v>770</v>
      </c>
      <c r="M79" s="316"/>
      <c r="N79" s="18">
        <v>820</v>
      </c>
      <c r="O79" s="16"/>
      <c r="P79" s="20">
        <f t="shared" si="1"/>
        <v>0</v>
      </c>
      <c r="Q79" s="294" t="s">
        <v>299</v>
      </c>
    </row>
    <row r="80" spans="1:17" ht="21" thickTop="1" thickBot="1" x14ac:dyDescent="0.45">
      <c r="A80" s="11">
        <v>61</v>
      </c>
      <c r="B80" s="12"/>
      <c r="C80" s="12" t="s">
        <v>144</v>
      </c>
      <c r="D80" s="13" t="s">
        <v>145</v>
      </c>
      <c r="E80" s="79" t="str">
        <f>+'2026 TAS (2025 Counts)'!E87</f>
        <v>RU</v>
      </c>
      <c r="F80" s="291"/>
      <c r="G80" s="291"/>
      <c r="H80" s="80" t="str">
        <f>+'2026 TAS (2025 Counts)'!F87</f>
        <v>2MiC</v>
      </c>
      <c r="I80" s="10" t="s">
        <v>46</v>
      </c>
      <c r="J80" s="314"/>
      <c r="K80" s="15">
        <v>1.1299999999999999</v>
      </c>
      <c r="L80" s="18">
        <v>770</v>
      </c>
      <c r="M80" s="316"/>
      <c r="N80" s="18">
        <v>820</v>
      </c>
      <c r="O80" s="16"/>
      <c r="P80" s="20">
        <f t="shared" si="1"/>
        <v>0</v>
      </c>
      <c r="Q80" s="294" t="s">
        <v>299</v>
      </c>
    </row>
    <row r="81" spans="1:17" ht="21" thickTop="1" thickBot="1" x14ac:dyDescent="0.45">
      <c r="A81" s="11">
        <v>62.1</v>
      </c>
      <c r="B81" s="12"/>
      <c r="C81" s="12" t="s">
        <v>146</v>
      </c>
      <c r="D81" s="13" t="s">
        <v>147</v>
      </c>
      <c r="E81" s="79" t="str">
        <f>+'2026 TAS (2025 Counts)'!E88</f>
        <v>UZ</v>
      </c>
      <c r="F81" s="356"/>
      <c r="G81" s="356"/>
      <c r="H81" s="80" t="str">
        <f>+'2026 TAS (2025 Counts)'!F88</f>
        <v>2UC</v>
      </c>
      <c r="I81" s="10" t="s">
        <v>53</v>
      </c>
      <c r="J81" s="314"/>
      <c r="K81" s="15">
        <v>0.95</v>
      </c>
      <c r="L81" s="18">
        <v>1390</v>
      </c>
      <c r="M81" s="316"/>
      <c r="N81" s="18">
        <v>1440</v>
      </c>
      <c r="O81" s="16"/>
      <c r="P81" s="20">
        <f t="shared" si="1"/>
        <v>0</v>
      </c>
      <c r="Q81" s="293" t="s">
        <v>302</v>
      </c>
    </row>
    <row r="82" spans="1:17" ht="21" thickTop="1" thickBot="1" x14ac:dyDescent="0.45">
      <c r="A82" s="11">
        <v>62.2</v>
      </c>
      <c r="B82" s="12"/>
      <c r="C82" s="12" t="s">
        <v>148</v>
      </c>
      <c r="D82" s="13" t="s">
        <v>149</v>
      </c>
      <c r="E82" s="79" t="str">
        <f>+'2026 TAS (2025 Counts)'!E89</f>
        <v>UZ</v>
      </c>
      <c r="F82" s="359"/>
      <c r="G82" s="359"/>
      <c r="H82" s="80" t="str">
        <f>+'2026 TAS (2025 Counts)'!F89</f>
        <v>2UC</v>
      </c>
      <c r="I82" s="10" t="s">
        <v>53</v>
      </c>
      <c r="J82" s="314"/>
      <c r="K82" s="15">
        <v>0.85</v>
      </c>
      <c r="L82" s="18">
        <v>1300</v>
      </c>
      <c r="M82" s="316"/>
      <c r="N82" s="18">
        <v>1150</v>
      </c>
      <c r="O82" s="16"/>
      <c r="P82" s="20">
        <f t="shared" si="1"/>
        <v>0</v>
      </c>
      <c r="Q82" s="293" t="s">
        <v>303</v>
      </c>
    </row>
    <row r="83" spans="1:17" ht="21" thickTop="1" thickBot="1" x14ac:dyDescent="0.45">
      <c r="A83" s="11">
        <v>63</v>
      </c>
      <c r="B83" s="12"/>
      <c r="C83" s="12" t="s">
        <v>150</v>
      </c>
      <c r="D83" s="13" t="s">
        <v>151</v>
      </c>
      <c r="E83" s="79" t="str">
        <f>+'2026 TAS (2025 Counts)'!E90</f>
        <v>RU</v>
      </c>
      <c r="F83" s="291"/>
      <c r="G83" s="291"/>
      <c r="H83" s="80" t="str">
        <f>+'2026 TAS (2025 Counts)'!F90</f>
        <v>2MiC</v>
      </c>
      <c r="I83" s="10" t="s">
        <v>46</v>
      </c>
      <c r="J83" s="314"/>
      <c r="K83" s="15">
        <v>2.73</v>
      </c>
      <c r="L83" s="18">
        <v>770</v>
      </c>
      <c r="M83" s="316"/>
      <c r="N83" s="18">
        <v>820</v>
      </c>
      <c r="O83" s="16"/>
      <c r="P83" s="20">
        <f t="shared" si="1"/>
        <v>0</v>
      </c>
      <c r="Q83" s="294" t="s">
        <v>299</v>
      </c>
    </row>
    <row r="84" spans="1:17" ht="21" thickTop="1" thickBot="1" x14ac:dyDescent="0.45">
      <c r="A84" s="11">
        <v>64.099999999999994</v>
      </c>
      <c r="B84" s="12"/>
      <c r="C84" s="12" t="s">
        <v>152</v>
      </c>
      <c r="D84" s="13" t="s">
        <v>495</v>
      </c>
      <c r="E84" s="79" t="str">
        <f>+'2026 TAS (2025 Counts)'!E91</f>
        <v>UZ</v>
      </c>
      <c r="F84" s="356"/>
      <c r="G84" s="356"/>
      <c r="H84" s="80" t="str">
        <f>+'2026 TAS (2025 Counts)'!F91</f>
        <v>2UC</v>
      </c>
      <c r="I84" s="10" t="s">
        <v>53</v>
      </c>
      <c r="J84" s="314"/>
      <c r="K84" s="15">
        <v>2</v>
      </c>
      <c r="L84" s="18">
        <v>1390</v>
      </c>
      <c r="M84" s="316"/>
      <c r="N84" s="18">
        <v>1440</v>
      </c>
      <c r="O84" s="16"/>
      <c r="P84" s="20">
        <f t="shared" si="1"/>
        <v>0</v>
      </c>
      <c r="Q84" s="293" t="s">
        <v>302</v>
      </c>
    </row>
    <row r="85" spans="1:17" ht="21" thickTop="1" thickBot="1" x14ac:dyDescent="0.45">
      <c r="A85" s="312">
        <v>64.2</v>
      </c>
      <c r="B85" s="313"/>
      <c r="C85" s="12" t="s">
        <v>152</v>
      </c>
      <c r="D85" s="13" t="s">
        <v>494</v>
      </c>
      <c r="E85" s="79" t="str">
        <f>+'2026 TAS (2025 Counts)'!E92</f>
        <v>UZ</v>
      </c>
      <c r="F85" s="356"/>
      <c r="G85" s="356"/>
      <c r="H85" s="80" t="str">
        <f>+'2026 TAS (2025 Counts)'!F92</f>
        <v>4UC</v>
      </c>
      <c r="I85" s="10" t="s">
        <v>53</v>
      </c>
      <c r="J85" s="314"/>
      <c r="K85" s="15">
        <v>1.0900000000000001</v>
      </c>
      <c r="L85" s="18">
        <v>1390</v>
      </c>
      <c r="M85" s="316"/>
      <c r="N85" s="18">
        <v>3220</v>
      </c>
      <c r="O85" s="16"/>
      <c r="P85" s="20">
        <f>IF(O85=" ",N85,O85)</f>
        <v>0</v>
      </c>
      <c r="Q85" s="296" t="s">
        <v>354</v>
      </c>
    </row>
    <row r="86" spans="1:17" ht="21" thickTop="1" thickBot="1" x14ac:dyDescent="0.45">
      <c r="A86" s="11">
        <v>65</v>
      </c>
      <c r="B86" s="12"/>
      <c r="C86" s="12" t="s">
        <v>152</v>
      </c>
      <c r="D86" s="13" t="s">
        <v>315</v>
      </c>
      <c r="E86" s="79" t="str">
        <f>+'2026 TAS (2025 Counts)'!E93</f>
        <v>UZ</v>
      </c>
      <c r="F86" s="359"/>
      <c r="G86" s="359"/>
      <c r="H86" s="80" t="str">
        <f>+'2026 TAS (2025 Counts)'!F93</f>
        <v>2UC</v>
      </c>
      <c r="I86" s="10" t="s">
        <v>53</v>
      </c>
      <c r="J86" s="314"/>
      <c r="K86" s="15">
        <v>2.25</v>
      </c>
      <c r="L86" s="18">
        <v>1300</v>
      </c>
      <c r="M86" s="316"/>
      <c r="N86" s="18">
        <v>1440</v>
      </c>
      <c r="O86" s="16"/>
      <c r="P86" s="20">
        <f t="shared" si="1"/>
        <v>0</v>
      </c>
      <c r="Q86" s="294" t="s">
        <v>302</v>
      </c>
    </row>
    <row r="87" spans="1:17" ht="21" thickTop="1" thickBot="1" x14ac:dyDescent="0.45">
      <c r="A87" s="11">
        <v>66</v>
      </c>
      <c r="B87" s="12"/>
      <c r="C87" s="12" t="s">
        <v>153</v>
      </c>
      <c r="D87" s="13" t="s">
        <v>154</v>
      </c>
      <c r="E87" s="79" t="str">
        <f>+'2026 TAS (2025 Counts)'!E94</f>
        <v>RU</v>
      </c>
      <c r="F87" s="291"/>
      <c r="G87" s="291"/>
      <c r="H87" s="80" t="str">
        <f>+'2026 TAS (2025 Counts)'!F94</f>
        <v>2MiC</v>
      </c>
      <c r="I87" s="10" t="s">
        <v>46</v>
      </c>
      <c r="J87" s="314"/>
      <c r="K87" s="15">
        <v>2.5299999999999998</v>
      </c>
      <c r="L87" s="18">
        <v>770</v>
      </c>
      <c r="M87" s="316"/>
      <c r="N87" s="18">
        <v>820</v>
      </c>
      <c r="O87" s="16"/>
      <c r="P87" s="20">
        <f t="shared" si="1"/>
        <v>0</v>
      </c>
      <c r="Q87" s="294" t="s">
        <v>299</v>
      </c>
    </row>
    <row r="88" spans="1:17" ht="21" thickTop="1" thickBot="1" x14ac:dyDescent="0.45">
      <c r="A88" s="22">
        <v>67.11</v>
      </c>
      <c r="B88" s="23"/>
      <c r="C88" s="23" t="s">
        <v>155</v>
      </c>
      <c r="D88" s="24" t="s">
        <v>156</v>
      </c>
      <c r="E88" s="79" t="str">
        <f>+'2026 TAS (2025 Counts)'!E95</f>
        <v>UZ</v>
      </c>
      <c r="F88" s="25"/>
      <c r="G88" s="25"/>
      <c r="H88" s="80" t="str">
        <f>+'2026 TAS (2025 Counts)'!F95</f>
        <v>2UC</v>
      </c>
      <c r="I88" s="26" t="s">
        <v>53</v>
      </c>
      <c r="J88" s="26"/>
      <c r="K88" s="27">
        <v>1.75</v>
      </c>
      <c r="L88" s="28">
        <v>1110</v>
      </c>
      <c r="M88" s="28"/>
      <c r="N88" s="28">
        <v>1440</v>
      </c>
      <c r="O88" s="17">
        <v>2250</v>
      </c>
      <c r="P88" s="30">
        <f>IF(O88=" ",N88,O88)</f>
        <v>2250</v>
      </c>
      <c r="Q88" s="296" t="s">
        <v>302</v>
      </c>
    </row>
    <row r="89" spans="1:17" ht="21" thickTop="1" thickBot="1" x14ac:dyDescent="0.45">
      <c r="A89" s="22">
        <v>67.12</v>
      </c>
      <c r="B89" s="23"/>
      <c r="C89" s="23" t="s">
        <v>155</v>
      </c>
      <c r="D89" s="24" t="s">
        <v>156</v>
      </c>
      <c r="E89" s="79" t="str">
        <f>+'2026 TAS (2025 Counts)'!E96</f>
        <v>UZ</v>
      </c>
      <c r="F89" s="25"/>
      <c r="G89" s="25"/>
      <c r="H89" s="80" t="str">
        <f>+'2026 TAS (2025 Counts)'!F96</f>
        <v>2UC</v>
      </c>
      <c r="I89" s="26" t="s">
        <v>53</v>
      </c>
      <c r="J89" s="26"/>
      <c r="K89" s="27">
        <v>1.75</v>
      </c>
      <c r="L89" s="28">
        <v>1110</v>
      </c>
      <c r="M89" s="28"/>
      <c r="N89" s="28">
        <v>1440</v>
      </c>
      <c r="O89" s="17">
        <v>2250</v>
      </c>
      <c r="P89" s="30">
        <f t="shared" si="1"/>
        <v>2250</v>
      </c>
      <c r="Q89" s="296" t="s">
        <v>302</v>
      </c>
    </row>
    <row r="90" spans="1:17" ht="21" thickTop="1" thickBot="1" x14ac:dyDescent="0.45">
      <c r="A90" s="22">
        <v>67.2</v>
      </c>
      <c r="B90" s="23"/>
      <c r="C90" s="23" t="s">
        <v>155</v>
      </c>
      <c r="D90" s="24" t="s">
        <v>157</v>
      </c>
      <c r="E90" s="79" t="str">
        <f>+'2026 TAS (2025 Counts)'!E97</f>
        <v>UZ</v>
      </c>
      <c r="F90" s="25"/>
      <c r="G90" s="25"/>
      <c r="H90" s="80" t="str">
        <f>+'2026 TAS (2025 Counts)'!F97</f>
        <v>2UC</v>
      </c>
      <c r="I90" s="26" t="s">
        <v>53</v>
      </c>
      <c r="J90" s="26"/>
      <c r="K90" s="27">
        <v>1.61</v>
      </c>
      <c r="L90" s="28">
        <v>1390</v>
      </c>
      <c r="M90" s="28"/>
      <c r="N90" s="18">
        <v>1440</v>
      </c>
      <c r="O90" s="17">
        <v>2110</v>
      </c>
      <c r="P90" s="30">
        <f t="shared" si="1"/>
        <v>2110</v>
      </c>
      <c r="Q90" s="293" t="s">
        <v>302</v>
      </c>
    </row>
    <row r="91" spans="1:17" ht="21" thickTop="1" thickBot="1" x14ac:dyDescent="0.45">
      <c r="A91" s="22">
        <v>67.3</v>
      </c>
      <c r="B91" s="23"/>
      <c r="C91" s="23" t="s">
        <v>158</v>
      </c>
      <c r="D91" s="24" t="s">
        <v>159</v>
      </c>
      <c r="E91" s="79" t="str">
        <f>+'2026 TAS (2025 Counts)'!E98</f>
        <v>UZ</v>
      </c>
      <c r="F91" s="25"/>
      <c r="G91" s="25"/>
      <c r="H91" s="80" t="str">
        <f>+'2026 TAS (2025 Counts)'!F98</f>
        <v>2UC</v>
      </c>
      <c r="I91" s="26" t="s">
        <v>53</v>
      </c>
      <c r="J91" s="26"/>
      <c r="K91" s="27">
        <v>0.47</v>
      </c>
      <c r="L91" s="28">
        <v>1390</v>
      </c>
      <c r="M91" s="28"/>
      <c r="N91" s="18">
        <v>1440</v>
      </c>
      <c r="O91" s="17"/>
      <c r="P91" s="30">
        <f t="shared" si="1"/>
        <v>0</v>
      </c>
      <c r="Q91" s="293" t="s">
        <v>302</v>
      </c>
    </row>
    <row r="92" spans="1:17" ht="21" thickTop="1" thickBot="1" x14ac:dyDescent="0.45">
      <c r="A92" s="11">
        <v>68</v>
      </c>
      <c r="B92" s="12"/>
      <c r="C92" s="12" t="s">
        <v>160</v>
      </c>
      <c r="D92" s="13" t="s">
        <v>161</v>
      </c>
      <c r="E92" s="79" t="str">
        <f>+'2026 TAS (2025 Counts)'!E99</f>
        <v>TR</v>
      </c>
      <c r="F92" s="356"/>
      <c r="G92" s="356"/>
      <c r="H92" s="80" t="str">
        <f>+'2026 TAS (2025 Counts)'!F99</f>
        <v>2MiC</v>
      </c>
      <c r="I92" s="10" t="s">
        <v>53</v>
      </c>
      <c r="J92" s="314"/>
      <c r="K92" s="15">
        <v>3.2</v>
      </c>
      <c r="L92" s="18">
        <v>1300</v>
      </c>
      <c r="M92" s="316"/>
      <c r="N92" s="18">
        <v>1310</v>
      </c>
      <c r="O92" s="16"/>
      <c r="P92" s="30">
        <f t="shared" si="1"/>
        <v>0</v>
      </c>
      <c r="Q92" s="294" t="s">
        <v>301</v>
      </c>
    </row>
    <row r="93" spans="1:17" ht="21" thickTop="1" thickBot="1" x14ac:dyDescent="0.45">
      <c r="A93" s="11">
        <v>69</v>
      </c>
      <c r="B93" s="12"/>
      <c r="C93" s="12" t="s">
        <v>162</v>
      </c>
      <c r="D93" s="13" t="s">
        <v>163</v>
      </c>
      <c r="E93" s="79" t="str">
        <f>+'2026 TAS (2025 Counts)'!E100</f>
        <v>UZ</v>
      </c>
      <c r="F93" s="359"/>
      <c r="G93" s="359"/>
      <c r="H93" s="80" t="str">
        <f>+'2026 TAS (2025 Counts)'!F100</f>
        <v>2MiC</v>
      </c>
      <c r="I93" s="10" t="s">
        <v>53</v>
      </c>
      <c r="J93" s="314"/>
      <c r="K93" s="129">
        <v>5.1100000000000003</v>
      </c>
      <c r="L93" s="18">
        <v>1300</v>
      </c>
      <c r="M93" s="316"/>
      <c r="N93" s="18">
        <v>1440</v>
      </c>
      <c r="O93" s="16"/>
      <c r="P93" s="30">
        <f t="shared" si="1"/>
        <v>0</v>
      </c>
      <c r="Q93" s="294" t="s">
        <v>302</v>
      </c>
    </row>
    <row r="94" spans="1:17" ht="21" thickTop="1" thickBot="1" x14ac:dyDescent="0.45">
      <c r="A94" s="11">
        <v>71</v>
      </c>
      <c r="B94" s="12"/>
      <c r="C94" s="12" t="s">
        <v>164</v>
      </c>
      <c r="D94" s="13" t="s">
        <v>165</v>
      </c>
      <c r="E94" s="79" t="str">
        <f>+'2026 TAS (2025 Counts)'!E101</f>
        <v>UZ</v>
      </c>
      <c r="F94" s="356"/>
      <c r="G94" s="356"/>
      <c r="H94" s="80" t="str">
        <f>+'2026 TAS (2025 Counts)'!F101</f>
        <v>2UC</v>
      </c>
      <c r="I94" s="10" t="s">
        <v>53</v>
      </c>
      <c r="J94" s="314"/>
      <c r="K94" s="15">
        <v>1.75</v>
      </c>
      <c r="L94" s="18">
        <v>1110</v>
      </c>
      <c r="M94" s="28"/>
      <c r="N94" s="28">
        <v>1150</v>
      </c>
      <c r="O94" s="16"/>
      <c r="P94" s="20">
        <f t="shared" si="1"/>
        <v>0</v>
      </c>
      <c r="Q94" s="293" t="s">
        <v>305</v>
      </c>
    </row>
    <row r="95" spans="1:17" ht="21" thickTop="1" thickBot="1" x14ac:dyDescent="0.45">
      <c r="A95" s="11">
        <v>72</v>
      </c>
      <c r="B95" s="12"/>
      <c r="C95" s="12" t="s">
        <v>166</v>
      </c>
      <c r="D95" s="13" t="s">
        <v>167</v>
      </c>
      <c r="E95" s="79" t="str">
        <f>+'2026 TAS (2025 Counts)'!E102</f>
        <v>UZ</v>
      </c>
      <c r="F95" s="356"/>
      <c r="G95" s="356"/>
      <c r="H95" s="80" t="str">
        <f>+'2026 TAS (2025 Counts)'!F102</f>
        <v>2UC</v>
      </c>
      <c r="I95" s="10" t="s">
        <v>53</v>
      </c>
      <c r="J95" s="314"/>
      <c r="K95" s="15">
        <v>1.38</v>
      </c>
      <c r="L95" s="18">
        <v>1110</v>
      </c>
      <c r="M95" s="28"/>
      <c r="N95" s="28">
        <v>1440</v>
      </c>
      <c r="O95" s="16"/>
      <c r="P95" s="20">
        <f t="shared" si="1"/>
        <v>0</v>
      </c>
      <c r="Q95" s="293" t="s">
        <v>302</v>
      </c>
    </row>
    <row r="96" spans="1:17" ht="21" thickTop="1" thickBot="1" x14ac:dyDescent="0.45">
      <c r="A96" s="11">
        <v>73.099999999999994</v>
      </c>
      <c r="B96" s="12">
        <v>295</v>
      </c>
      <c r="C96" s="12" t="s">
        <v>168</v>
      </c>
      <c r="D96" s="13" t="s">
        <v>169</v>
      </c>
      <c r="E96" s="79" t="str">
        <f>+'2026 TAS (2025 Counts)'!E103</f>
        <v>UZ</v>
      </c>
      <c r="F96" s="356"/>
      <c r="G96" s="356"/>
      <c r="H96" s="80" t="str">
        <f>+'2026 TAS (2025 Counts)'!F103</f>
        <v>4UC</v>
      </c>
      <c r="I96" s="10" t="s">
        <v>53</v>
      </c>
      <c r="J96" s="314"/>
      <c r="K96" s="15">
        <v>1.5</v>
      </c>
      <c r="L96" s="18">
        <v>3290</v>
      </c>
      <c r="M96" s="316"/>
      <c r="N96" s="18">
        <v>3580</v>
      </c>
      <c r="O96" s="16"/>
      <c r="P96" s="20">
        <f t="shared" si="1"/>
        <v>0</v>
      </c>
      <c r="Q96" s="294" t="s">
        <v>307</v>
      </c>
    </row>
    <row r="97" spans="1:17" ht="21" thickTop="1" thickBot="1" x14ac:dyDescent="0.45">
      <c r="A97" s="11">
        <v>73.2</v>
      </c>
      <c r="B97" s="12"/>
      <c r="C97" s="12" t="s">
        <v>168</v>
      </c>
      <c r="D97" s="13" t="s">
        <v>170</v>
      </c>
      <c r="E97" s="79" t="str">
        <f>+'2026 TAS (2025 Counts)'!E104</f>
        <v>UZ</v>
      </c>
      <c r="F97" s="356"/>
      <c r="G97" s="356"/>
      <c r="H97" s="80" t="str">
        <f>+'2026 TAS (2025 Counts)'!F104</f>
        <v>4UC</v>
      </c>
      <c r="I97" s="10" t="s">
        <v>53</v>
      </c>
      <c r="J97" s="314"/>
      <c r="K97" s="15">
        <v>0.9</v>
      </c>
      <c r="L97" s="18">
        <v>3290</v>
      </c>
      <c r="M97" s="316"/>
      <c r="N97" s="18">
        <v>3580</v>
      </c>
      <c r="O97" s="16"/>
      <c r="P97" s="20">
        <f t="shared" si="1"/>
        <v>0</v>
      </c>
      <c r="Q97" s="294" t="s">
        <v>307</v>
      </c>
    </row>
    <row r="98" spans="1:17" ht="21" thickTop="1" thickBot="1" x14ac:dyDescent="0.45">
      <c r="A98" s="11">
        <v>74.099999999999994</v>
      </c>
      <c r="B98" s="12">
        <v>293</v>
      </c>
      <c r="C98" s="12" t="s">
        <v>168</v>
      </c>
      <c r="D98" s="13" t="s">
        <v>171</v>
      </c>
      <c r="E98" s="79" t="str">
        <f>+'2026 TAS (2025 Counts)'!E105</f>
        <v>UZ</v>
      </c>
      <c r="F98" s="356" t="s">
        <v>45</v>
      </c>
      <c r="G98" s="356"/>
      <c r="H98" s="80" t="str">
        <f>+'2026 TAS (2025 Counts)'!F105</f>
        <v>4MaC</v>
      </c>
      <c r="I98" s="10" t="s">
        <v>53</v>
      </c>
      <c r="J98" s="314"/>
      <c r="K98" s="15">
        <v>0.7</v>
      </c>
      <c r="L98" s="18">
        <v>3290</v>
      </c>
      <c r="M98" s="316"/>
      <c r="N98" s="18">
        <v>3580</v>
      </c>
      <c r="O98" s="16"/>
      <c r="P98" s="20">
        <f t="shared" si="1"/>
        <v>0</v>
      </c>
      <c r="Q98" s="295" t="s">
        <v>307</v>
      </c>
    </row>
    <row r="99" spans="1:17" ht="21" thickTop="1" thickBot="1" x14ac:dyDescent="0.45">
      <c r="A99" s="11">
        <v>74.2</v>
      </c>
      <c r="B99" s="12"/>
      <c r="C99" s="12" t="s">
        <v>168</v>
      </c>
      <c r="D99" s="13" t="s">
        <v>172</v>
      </c>
      <c r="E99" s="79" t="str">
        <f>+'2026 TAS (2025 Counts)'!E106</f>
        <v>TR</v>
      </c>
      <c r="F99" s="356"/>
      <c r="G99" s="356"/>
      <c r="H99" s="80" t="str">
        <f>+'2026 TAS (2025 Counts)'!F106</f>
        <v>2MaC</v>
      </c>
      <c r="I99" s="10" t="s">
        <v>53</v>
      </c>
      <c r="J99" s="314"/>
      <c r="K99" s="15">
        <v>3.23</v>
      </c>
      <c r="L99" s="18">
        <v>1300</v>
      </c>
      <c r="M99" s="316"/>
      <c r="N99" s="18">
        <v>2110</v>
      </c>
      <c r="O99" s="16"/>
      <c r="P99" s="20">
        <f t="shared" si="1"/>
        <v>0</v>
      </c>
      <c r="Q99" s="295" t="s">
        <v>483</v>
      </c>
    </row>
    <row r="100" spans="1:17" ht="21" thickTop="1" thickBot="1" x14ac:dyDescent="0.45">
      <c r="A100" s="11">
        <v>74.3</v>
      </c>
      <c r="B100" s="12"/>
      <c r="C100" s="12" t="s">
        <v>168</v>
      </c>
      <c r="D100" s="13" t="s">
        <v>173</v>
      </c>
      <c r="E100" s="79" t="str">
        <f>+'2026 TAS (2025 Counts)'!E107</f>
        <v>TR</v>
      </c>
      <c r="F100" s="356"/>
      <c r="G100" s="356"/>
      <c r="H100" s="80" t="str">
        <f>+'2026 TAS (2025 Counts)'!F107</f>
        <v>2MaC</v>
      </c>
      <c r="I100" s="10" t="s">
        <v>53</v>
      </c>
      <c r="J100" s="314"/>
      <c r="K100" s="15">
        <v>0.81</v>
      </c>
      <c r="L100" s="18">
        <v>1300</v>
      </c>
      <c r="M100" s="316"/>
      <c r="N100" s="18">
        <v>1460</v>
      </c>
      <c r="O100" s="16"/>
      <c r="P100" s="20">
        <f t="shared" si="1"/>
        <v>0</v>
      </c>
      <c r="Q100" s="294" t="s">
        <v>306</v>
      </c>
    </row>
    <row r="101" spans="1:17" ht="21" thickTop="1" thickBot="1" x14ac:dyDescent="0.45">
      <c r="A101" s="11">
        <v>75</v>
      </c>
      <c r="B101" s="12"/>
      <c r="C101" s="12" t="s">
        <v>174</v>
      </c>
      <c r="D101" s="13" t="s">
        <v>43</v>
      </c>
      <c r="E101" s="79" t="str">
        <f>+'2026 TAS (2025 Counts)'!E108</f>
        <v>UZ</v>
      </c>
      <c r="F101" s="356"/>
      <c r="G101" s="356"/>
      <c r="H101" s="80" t="str">
        <f>+'2026 TAS (2025 Counts)'!F108</f>
        <v>2UC</v>
      </c>
      <c r="I101" s="10" t="s">
        <v>46</v>
      </c>
      <c r="J101" s="314"/>
      <c r="K101" s="15">
        <v>0.86</v>
      </c>
      <c r="L101" s="18">
        <v>700</v>
      </c>
      <c r="M101" s="316"/>
      <c r="N101" s="18">
        <v>1150</v>
      </c>
      <c r="O101" s="16"/>
      <c r="P101" s="20">
        <f t="shared" si="1"/>
        <v>0</v>
      </c>
      <c r="Q101" s="293" t="s">
        <v>303</v>
      </c>
    </row>
    <row r="102" spans="1:17" ht="21" thickTop="1" thickBot="1" x14ac:dyDescent="0.45">
      <c r="A102" s="11">
        <v>76</v>
      </c>
      <c r="B102" s="12"/>
      <c r="C102" s="12" t="s">
        <v>175</v>
      </c>
      <c r="D102" s="13" t="s">
        <v>176</v>
      </c>
      <c r="E102" s="79" t="str">
        <f>+'2026 TAS (2025 Counts)'!E109</f>
        <v>UZ</v>
      </c>
      <c r="F102" s="356"/>
      <c r="G102" s="356"/>
      <c r="H102" s="80" t="str">
        <f>+'2026 TAS (2025 Counts)'!F109</f>
        <v>4UC</v>
      </c>
      <c r="I102" s="10" t="s">
        <v>53</v>
      </c>
      <c r="J102" s="314"/>
      <c r="K102" s="15">
        <v>3.07</v>
      </c>
      <c r="L102" s="18">
        <v>2950</v>
      </c>
      <c r="M102" s="316"/>
      <c r="N102" s="18">
        <v>3580</v>
      </c>
      <c r="O102" s="16">
        <v>3770</v>
      </c>
      <c r="P102" s="20">
        <f t="shared" si="1"/>
        <v>3770</v>
      </c>
      <c r="Q102" s="293" t="s">
        <v>307</v>
      </c>
    </row>
    <row r="103" spans="1:17" ht="21" thickTop="1" thickBot="1" x14ac:dyDescent="0.45">
      <c r="A103" s="11">
        <v>77.099999999999994</v>
      </c>
      <c r="B103" s="12"/>
      <c r="C103" s="12" t="s">
        <v>175</v>
      </c>
      <c r="D103" s="13" t="s">
        <v>333</v>
      </c>
      <c r="E103" s="79" t="str">
        <f>+'2026 TAS (2025 Counts)'!E110</f>
        <v>UZ</v>
      </c>
      <c r="F103" s="356"/>
      <c r="G103" s="356"/>
      <c r="H103" s="80" t="str">
        <f>+'2026 TAS (2025 Counts)'!F110</f>
        <v>4UC</v>
      </c>
      <c r="I103" s="10" t="s">
        <v>53</v>
      </c>
      <c r="J103" s="314"/>
      <c r="K103" s="15">
        <v>1.02</v>
      </c>
      <c r="L103" s="18">
        <v>2950</v>
      </c>
      <c r="M103" s="316"/>
      <c r="N103" s="18">
        <v>3580</v>
      </c>
      <c r="O103" s="16"/>
      <c r="P103" s="20">
        <f t="shared" si="1"/>
        <v>0</v>
      </c>
      <c r="Q103" s="293" t="s">
        <v>307</v>
      </c>
    </row>
    <row r="104" spans="1:17" ht="21" thickTop="1" thickBot="1" x14ac:dyDescent="0.45">
      <c r="A104" s="11">
        <v>77.2</v>
      </c>
      <c r="B104" s="12"/>
      <c r="C104" s="12" t="s">
        <v>175</v>
      </c>
      <c r="D104" s="13" t="s">
        <v>334</v>
      </c>
      <c r="E104" s="79" t="str">
        <f>+'2026 TAS (2025 Counts)'!E111</f>
        <v>UZ</v>
      </c>
      <c r="F104" s="356"/>
      <c r="G104" s="356"/>
      <c r="H104" s="80" t="str">
        <f>+'2026 TAS (2025 Counts)'!F111</f>
        <v>4UC</v>
      </c>
      <c r="I104" s="10" t="s">
        <v>53</v>
      </c>
      <c r="J104" s="314"/>
      <c r="K104" s="15">
        <v>1.23</v>
      </c>
      <c r="L104" s="18">
        <v>1390</v>
      </c>
      <c r="M104" s="316"/>
      <c r="N104" s="18">
        <v>3580</v>
      </c>
      <c r="O104" s="16"/>
      <c r="P104" s="20">
        <f t="shared" si="1"/>
        <v>0</v>
      </c>
      <c r="Q104" s="296" t="s">
        <v>307</v>
      </c>
    </row>
    <row r="105" spans="1:17" ht="21" thickTop="1" thickBot="1" x14ac:dyDescent="0.45">
      <c r="A105" s="11">
        <v>77.3</v>
      </c>
      <c r="B105" s="12">
        <v>297</v>
      </c>
      <c r="C105" s="12" t="s">
        <v>175</v>
      </c>
      <c r="D105" s="13" t="s">
        <v>389</v>
      </c>
      <c r="E105" s="79" t="str">
        <f>+'2026 TAS (2025 Counts)'!E112</f>
        <v>UZ</v>
      </c>
      <c r="F105" s="358"/>
      <c r="G105" s="358"/>
      <c r="H105" s="80" t="str">
        <f>+'2026 TAS (2025 Counts)'!F112</f>
        <v>4UC</v>
      </c>
      <c r="I105" s="10" t="s">
        <v>53</v>
      </c>
      <c r="J105" s="314"/>
      <c r="K105" s="15">
        <v>1.05</v>
      </c>
      <c r="L105" s="18">
        <v>1390</v>
      </c>
      <c r="M105" s="316"/>
      <c r="N105" s="18">
        <v>3580</v>
      </c>
      <c r="O105" s="16"/>
      <c r="P105" s="20">
        <f t="shared" si="1"/>
        <v>0</v>
      </c>
      <c r="Q105" s="296" t="s">
        <v>307</v>
      </c>
    </row>
    <row r="106" spans="1:17" ht="21" thickTop="1" thickBot="1" x14ac:dyDescent="0.45">
      <c r="A106" s="11">
        <v>77.400000000000006</v>
      </c>
      <c r="B106" s="12">
        <v>297</v>
      </c>
      <c r="C106" s="12" t="s">
        <v>175</v>
      </c>
      <c r="D106" s="13" t="s">
        <v>390</v>
      </c>
      <c r="E106" s="79" t="str">
        <f>+'2026 TAS (2025 Counts)'!E113</f>
        <v>UZ</v>
      </c>
      <c r="F106" s="358"/>
      <c r="G106" s="358"/>
      <c r="H106" s="80" t="str">
        <f>+'2026 TAS (2025 Counts)'!F113</f>
        <v>6UC</v>
      </c>
      <c r="I106" s="10" t="s">
        <v>53</v>
      </c>
      <c r="J106" s="314"/>
      <c r="K106" s="15">
        <v>0.39</v>
      </c>
      <c r="L106" s="18">
        <v>1390</v>
      </c>
      <c r="M106" s="316"/>
      <c r="N106" s="18">
        <v>5390</v>
      </c>
      <c r="O106" s="16"/>
      <c r="P106" s="20">
        <f>IF(O106=" ",N106,O106)</f>
        <v>0</v>
      </c>
      <c r="Q106" s="296" t="s">
        <v>490</v>
      </c>
    </row>
    <row r="107" spans="1:17" ht="21" thickTop="1" thickBot="1" x14ac:dyDescent="0.45">
      <c r="A107" s="11">
        <v>78.11</v>
      </c>
      <c r="B107" s="12"/>
      <c r="C107" s="12" t="s">
        <v>175</v>
      </c>
      <c r="D107" s="13" t="s">
        <v>402</v>
      </c>
      <c r="E107" s="79" t="str">
        <f>+'2026 TAS (2025 Counts)'!E114</f>
        <v>UZ</v>
      </c>
      <c r="F107" s="358"/>
      <c r="G107" s="358"/>
      <c r="H107" s="80" t="str">
        <f>+'2026 TAS (2025 Counts)'!F114</f>
        <v>4UC</v>
      </c>
      <c r="I107" s="10" t="s">
        <v>53</v>
      </c>
      <c r="J107" s="314"/>
      <c r="K107" s="15"/>
      <c r="L107" s="18"/>
      <c r="M107" s="316"/>
      <c r="N107" s="18">
        <v>3580</v>
      </c>
      <c r="O107" s="16"/>
      <c r="P107" s="20">
        <f t="shared" si="1"/>
        <v>0</v>
      </c>
      <c r="Q107" s="296" t="s">
        <v>469</v>
      </c>
    </row>
    <row r="108" spans="1:17" ht="21" thickTop="1" thickBot="1" x14ac:dyDescent="0.45">
      <c r="A108" s="312">
        <v>78.12</v>
      </c>
      <c r="B108" s="313"/>
      <c r="C108" s="12" t="s">
        <v>175</v>
      </c>
      <c r="D108" s="13" t="s">
        <v>404</v>
      </c>
      <c r="E108" s="79" t="str">
        <f>+'2026 TAS (2025 Counts)'!E115</f>
        <v>UZ</v>
      </c>
      <c r="F108" s="358"/>
      <c r="G108" s="358"/>
      <c r="H108" s="80" t="str">
        <f>+'2026 TAS (2025 Counts)'!F115</f>
        <v>4UC</v>
      </c>
      <c r="I108" s="10" t="s">
        <v>53</v>
      </c>
      <c r="J108" s="314"/>
      <c r="K108" s="315"/>
      <c r="L108" s="316"/>
      <c r="M108" s="316"/>
      <c r="N108" s="316">
        <v>3580</v>
      </c>
      <c r="O108" s="317"/>
      <c r="P108" s="318">
        <f t="shared" si="1"/>
        <v>0</v>
      </c>
      <c r="Q108" s="296" t="s">
        <v>468</v>
      </c>
    </row>
    <row r="109" spans="1:17" ht="21" thickTop="1" thickBot="1" x14ac:dyDescent="0.45">
      <c r="A109" s="11">
        <v>78.2</v>
      </c>
      <c r="B109" s="12"/>
      <c r="C109" s="12" t="s">
        <v>175</v>
      </c>
      <c r="D109" s="13" t="s">
        <v>178</v>
      </c>
      <c r="E109" s="79" t="str">
        <f>+'2026 TAS (2025 Counts)'!E116</f>
        <v>UZ</v>
      </c>
      <c r="F109" s="356"/>
      <c r="G109" s="356"/>
      <c r="H109" s="80" t="str">
        <f>+'2026 TAS (2025 Counts)'!F116</f>
        <v>4UC</v>
      </c>
      <c r="I109" s="10" t="s">
        <v>53</v>
      </c>
      <c r="J109" s="314"/>
      <c r="K109" s="15">
        <v>0.97</v>
      </c>
      <c r="L109" s="18">
        <v>2950</v>
      </c>
      <c r="M109" s="316"/>
      <c r="N109" s="18">
        <v>3580</v>
      </c>
      <c r="O109" s="16"/>
      <c r="P109" s="20">
        <f t="shared" si="1"/>
        <v>0</v>
      </c>
      <c r="Q109" s="293" t="s">
        <v>307</v>
      </c>
    </row>
    <row r="110" spans="1:17" ht="21" thickTop="1" thickBot="1" x14ac:dyDescent="0.45">
      <c r="A110" s="11">
        <v>79</v>
      </c>
      <c r="B110" s="12"/>
      <c r="C110" s="12" t="s">
        <v>179</v>
      </c>
      <c r="D110" s="13" t="s">
        <v>180</v>
      </c>
      <c r="E110" s="79" t="str">
        <f>+'2026 TAS (2025 Counts)'!E117</f>
        <v>UZ</v>
      </c>
      <c r="F110" s="356"/>
      <c r="G110" s="356"/>
      <c r="H110" s="80" t="str">
        <f>+'2026 TAS (2025 Counts)'!F117</f>
        <v>2UC</v>
      </c>
      <c r="I110" s="10" t="s">
        <v>53</v>
      </c>
      <c r="J110" s="314"/>
      <c r="K110" s="15">
        <v>2.69</v>
      </c>
      <c r="L110" s="18">
        <v>1390</v>
      </c>
      <c r="M110" s="316"/>
      <c r="N110" s="18">
        <v>1440</v>
      </c>
      <c r="O110" s="16"/>
      <c r="P110" s="20">
        <f t="shared" si="1"/>
        <v>0</v>
      </c>
      <c r="Q110" s="293" t="s">
        <v>302</v>
      </c>
    </row>
    <row r="111" spans="1:17" ht="21" thickTop="1" thickBot="1" x14ac:dyDescent="0.45">
      <c r="A111" s="11">
        <v>80</v>
      </c>
      <c r="B111" s="12"/>
      <c r="C111" s="12" t="s">
        <v>181</v>
      </c>
      <c r="D111" s="13" t="s">
        <v>182</v>
      </c>
      <c r="E111" s="79" t="str">
        <f>+'2026 TAS (2025 Counts)'!E118</f>
        <v>UZ</v>
      </c>
      <c r="F111" s="356"/>
      <c r="G111" s="356"/>
      <c r="H111" s="80" t="str">
        <f>+'2026 TAS (2025 Counts)'!F118</f>
        <v>2UC</v>
      </c>
      <c r="I111" s="10" t="s">
        <v>53</v>
      </c>
      <c r="J111" s="314"/>
      <c r="K111" s="15">
        <v>2.2999999999999998</v>
      </c>
      <c r="L111" s="18">
        <v>900</v>
      </c>
      <c r="M111" s="316"/>
      <c r="N111" s="18">
        <v>1440</v>
      </c>
      <c r="O111" s="16"/>
      <c r="P111" s="20">
        <f t="shared" si="1"/>
        <v>0</v>
      </c>
      <c r="Q111" s="294" t="s">
        <v>302</v>
      </c>
    </row>
    <row r="112" spans="1:17" ht="21" thickTop="1" thickBot="1" x14ac:dyDescent="0.45">
      <c r="A112" s="11">
        <v>81</v>
      </c>
      <c r="B112" s="12">
        <v>262</v>
      </c>
      <c r="C112" s="12" t="s">
        <v>183</v>
      </c>
      <c r="D112" s="13" t="s">
        <v>184</v>
      </c>
      <c r="E112" s="79" t="str">
        <f>+'2026 TAS (2025 Counts)'!E119</f>
        <v>TR</v>
      </c>
      <c r="F112" s="356"/>
      <c r="G112" s="14" t="s">
        <v>423</v>
      </c>
      <c r="H112" s="80" t="str">
        <f>+'2026 TAS (2025 Counts)'!F119</f>
        <v>2MA</v>
      </c>
      <c r="I112" s="314" t="s">
        <v>53</v>
      </c>
      <c r="J112" s="314"/>
      <c r="K112" s="15">
        <v>3.9980000000000002</v>
      </c>
      <c r="L112" s="18">
        <v>2040</v>
      </c>
      <c r="M112" s="316">
        <v>2110</v>
      </c>
      <c r="N112" s="339">
        <v>1330</v>
      </c>
      <c r="O112" s="16"/>
      <c r="P112" s="20">
        <f t="shared" si="1"/>
        <v>0</v>
      </c>
      <c r="Q112" s="341" t="s">
        <v>456</v>
      </c>
    </row>
    <row r="113" spans="1:17" ht="21" thickTop="1" thickBot="1" x14ac:dyDescent="0.45">
      <c r="A113" s="11">
        <v>82</v>
      </c>
      <c r="B113" s="12">
        <v>105</v>
      </c>
      <c r="C113" s="12" t="s">
        <v>186</v>
      </c>
      <c r="D113" s="13" t="s">
        <v>187</v>
      </c>
      <c r="E113" s="79" t="str">
        <f>+'2026 TAS (2025 Counts)'!E120</f>
        <v>TR</v>
      </c>
      <c r="F113" s="356"/>
      <c r="G113" s="14" t="s">
        <v>423</v>
      </c>
      <c r="H113" s="80" t="str">
        <f>+'2026 TAS (2025 Counts)'!F120</f>
        <v>2MA</v>
      </c>
      <c r="I113" s="26" t="s">
        <v>53</v>
      </c>
      <c r="J113" s="351" t="s">
        <v>46</v>
      </c>
      <c r="K113" s="15">
        <v>1.3580000000000001</v>
      </c>
      <c r="L113" s="18">
        <v>2040</v>
      </c>
      <c r="M113" s="316">
        <v>1600</v>
      </c>
      <c r="N113" s="339">
        <v>1330</v>
      </c>
      <c r="O113" s="16"/>
      <c r="P113" s="20">
        <f t="shared" si="1"/>
        <v>0</v>
      </c>
      <c r="Q113" s="341" t="s">
        <v>457</v>
      </c>
    </row>
    <row r="114" spans="1:17" ht="21" thickTop="1" thickBot="1" x14ac:dyDescent="0.45">
      <c r="A114" s="22">
        <v>83</v>
      </c>
      <c r="B114" s="23">
        <v>4</v>
      </c>
      <c r="C114" s="23" t="s">
        <v>186</v>
      </c>
      <c r="D114" s="24" t="s">
        <v>98</v>
      </c>
      <c r="E114" s="79" t="str">
        <f>+'2026 TAS (2025 Counts)'!E121</f>
        <v>TR</v>
      </c>
      <c r="F114" s="25"/>
      <c r="G114" s="25" t="s">
        <v>425</v>
      </c>
      <c r="H114" s="80" t="str">
        <f>+'2026 TAS (2025 Counts)'!F121</f>
        <v>2MA</v>
      </c>
      <c r="I114" s="314" t="s">
        <v>53</v>
      </c>
      <c r="J114" s="26"/>
      <c r="K114" s="27">
        <v>6.1429999999999998</v>
      </c>
      <c r="L114" s="28">
        <v>1490</v>
      </c>
      <c r="M114" s="28">
        <v>1460</v>
      </c>
      <c r="N114" s="337">
        <v>2020</v>
      </c>
      <c r="O114" s="17"/>
      <c r="P114" s="30">
        <f t="shared" si="1"/>
        <v>0</v>
      </c>
      <c r="Q114" s="341" t="s">
        <v>411</v>
      </c>
    </row>
    <row r="115" spans="1:17" ht="21" thickTop="1" thickBot="1" x14ac:dyDescent="0.45">
      <c r="A115" s="11">
        <v>84</v>
      </c>
      <c r="B115" s="12">
        <v>290</v>
      </c>
      <c r="C115" s="12" t="s">
        <v>186</v>
      </c>
      <c r="D115" s="13" t="s">
        <v>188</v>
      </c>
      <c r="E115" s="79" t="str">
        <f>+'2026 TAS (2025 Counts)'!E122</f>
        <v>UZ</v>
      </c>
      <c r="F115" s="356"/>
      <c r="G115" s="14" t="s">
        <v>425</v>
      </c>
      <c r="H115" s="80" t="str">
        <f>+'2026 TAS (2025 Counts)'!F122</f>
        <v>2MA</v>
      </c>
      <c r="I115" s="10" t="s">
        <v>53</v>
      </c>
      <c r="J115" s="314"/>
      <c r="K115" s="15">
        <v>2.7749999999999999</v>
      </c>
      <c r="L115" s="18">
        <v>2060</v>
      </c>
      <c r="M115" s="316">
        <v>1600</v>
      </c>
      <c r="N115" s="339">
        <v>2020</v>
      </c>
      <c r="O115" s="16"/>
      <c r="P115" s="30">
        <f t="shared" si="1"/>
        <v>0</v>
      </c>
      <c r="Q115" s="341" t="s">
        <v>411</v>
      </c>
    </row>
    <row r="116" spans="1:17" ht="21" thickTop="1" thickBot="1" x14ac:dyDescent="0.45">
      <c r="A116" s="11">
        <v>85</v>
      </c>
      <c r="B116" s="12">
        <v>24</v>
      </c>
      <c r="C116" s="12" t="s">
        <v>186</v>
      </c>
      <c r="D116" s="13" t="s">
        <v>189</v>
      </c>
      <c r="E116" s="79" t="str">
        <f>+'2026 TAS (2025 Counts)'!E123</f>
        <v>UZ</v>
      </c>
      <c r="F116" s="356"/>
      <c r="G116" s="14" t="s">
        <v>425</v>
      </c>
      <c r="H116" s="80" t="str">
        <f>+'2026 TAS (2025 Counts)'!F123</f>
        <v>4MA</v>
      </c>
      <c r="I116" s="10" t="s">
        <v>53</v>
      </c>
      <c r="J116" s="314"/>
      <c r="K116" s="15">
        <v>0.86</v>
      </c>
      <c r="L116" s="18">
        <v>3390</v>
      </c>
      <c r="M116" s="316">
        <v>3580</v>
      </c>
      <c r="N116" s="339">
        <v>3360</v>
      </c>
      <c r="O116" s="16"/>
      <c r="P116" s="20">
        <f t="shared" si="1"/>
        <v>0</v>
      </c>
      <c r="Q116" s="341" t="s">
        <v>412</v>
      </c>
    </row>
    <row r="117" spans="1:17" ht="21" thickTop="1" thickBot="1" x14ac:dyDescent="0.45">
      <c r="A117" s="11">
        <v>86</v>
      </c>
      <c r="B117" s="12">
        <v>24</v>
      </c>
      <c r="C117" s="12" t="s">
        <v>186</v>
      </c>
      <c r="D117" s="13" t="s">
        <v>191</v>
      </c>
      <c r="E117" s="79" t="str">
        <f>+'2026 TAS (2025 Counts)'!E124</f>
        <v>UZ</v>
      </c>
      <c r="F117" s="356"/>
      <c r="G117" s="14" t="s">
        <v>426</v>
      </c>
      <c r="H117" s="80" t="str">
        <f>+'2026 TAS (2025 Counts)'!F124</f>
        <v>4MA</v>
      </c>
      <c r="I117" s="10" t="s">
        <v>53</v>
      </c>
      <c r="J117" s="314"/>
      <c r="K117" s="15">
        <v>1.17</v>
      </c>
      <c r="L117" s="18">
        <v>3390</v>
      </c>
      <c r="M117" s="316">
        <v>3580</v>
      </c>
      <c r="N117" s="339">
        <v>3290</v>
      </c>
      <c r="O117" s="16"/>
      <c r="P117" s="20">
        <f t="shared" si="1"/>
        <v>0</v>
      </c>
      <c r="Q117" s="341" t="s">
        <v>410</v>
      </c>
    </row>
    <row r="118" spans="1:17" ht="21" thickTop="1" thickBot="1" x14ac:dyDescent="0.45">
      <c r="A118" s="11">
        <v>88</v>
      </c>
      <c r="B118" s="12">
        <v>584</v>
      </c>
      <c r="C118" s="12" t="s">
        <v>186</v>
      </c>
      <c r="D118" s="13" t="s">
        <v>192</v>
      </c>
      <c r="E118" s="79" t="str">
        <f>+'2026 TAS (2025 Counts)'!E125</f>
        <v>UZ</v>
      </c>
      <c r="F118" s="356"/>
      <c r="G118" s="14" t="s">
        <v>426</v>
      </c>
      <c r="H118" s="80" t="str">
        <f>+'2026 TAS (2025 Counts)'!F125</f>
        <v>4MA</v>
      </c>
      <c r="I118" s="10" t="s">
        <v>53</v>
      </c>
      <c r="J118" s="314"/>
      <c r="K118" s="15">
        <v>0.71</v>
      </c>
      <c r="L118" s="18">
        <v>3390</v>
      </c>
      <c r="M118" s="316">
        <v>3580</v>
      </c>
      <c r="N118" s="339">
        <v>3290</v>
      </c>
      <c r="O118" s="16"/>
      <c r="P118" s="20">
        <f t="shared" si="1"/>
        <v>0</v>
      </c>
      <c r="Q118" s="341" t="s">
        <v>410</v>
      </c>
    </row>
    <row r="119" spans="1:17" ht="21" thickTop="1" thickBot="1" x14ac:dyDescent="0.45">
      <c r="A119" s="11">
        <v>89</v>
      </c>
      <c r="B119" s="12">
        <v>15</v>
      </c>
      <c r="C119" s="12" t="s">
        <v>193</v>
      </c>
      <c r="D119" s="13" t="s">
        <v>194</v>
      </c>
      <c r="E119" s="79" t="str">
        <f>+'2026 TAS (2025 Counts)'!E126</f>
        <v>TR</v>
      </c>
      <c r="F119" s="25"/>
      <c r="G119" s="14" t="s">
        <v>423</v>
      </c>
      <c r="H119" s="80" t="str">
        <f>+'2026 TAS (2025 Counts)'!F126</f>
        <v>2MA</v>
      </c>
      <c r="I119" s="314" t="s">
        <v>53</v>
      </c>
      <c r="J119" s="10"/>
      <c r="K119" s="15">
        <v>1.85</v>
      </c>
      <c r="L119" s="18">
        <v>2040</v>
      </c>
      <c r="M119" s="28">
        <v>3580</v>
      </c>
      <c r="N119" s="337">
        <v>1330</v>
      </c>
      <c r="O119" s="16"/>
      <c r="P119" s="20">
        <f t="shared" si="1"/>
        <v>0</v>
      </c>
      <c r="Q119" s="341" t="s">
        <v>458</v>
      </c>
    </row>
    <row r="120" spans="1:17" ht="21" thickTop="1" thickBot="1" x14ac:dyDescent="0.45">
      <c r="A120" s="11">
        <v>90</v>
      </c>
      <c r="B120" s="12">
        <v>235</v>
      </c>
      <c r="C120" s="12" t="s">
        <v>193</v>
      </c>
      <c r="D120" s="13" t="s">
        <v>195</v>
      </c>
      <c r="E120" s="79" t="str">
        <f>+'2026 TAS (2025 Counts)'!E127</f>
        <v>UZ</v>
      </c>
      <c r="F120" s="25"/>
      <c r="G120" s="14" t="s">
        <v>425</v>
      </c>
      <c r="H120" s="80" t="str">
        <f>+'2026 TAS (2025 Counts)'!F127</f>
        <v>2MA</v>
      </c>
      <c r="I120" s="314" t="s">
        <v>53</v>
      </c>
      <c r="J120" s="10"/>
      <c r="K120" s="15">
        <v>1.66</v>
      </c>
      <c r="L120" s="18">
        <v>1490</v>
      </c>
      <c r="M120" s="28">
        <v>1600</v>
      </c>
      <c r="N120" s="337">
        <v>2020</v>
      </c>
      <c r="O120" s="16"/>
      <c r="P120" s="20">
        <f t="shared" si="1"/>
        <v>0</v>
      </c>
      <c r="Q120" s="341" t="s">
        <v>411</v>
      </c>
    </row>
    <row r="121" spans="1:17" ht="21" thickTop="1" thickBot="1" x14ac:dyDescent="0.45">
      <c r="A121" s="11">
        <v>91.1</v>
      </c>
      <c r="B121" s="12" t="s">
        <v>196</v>
      </c>
      <c r="C121" s="12" t="s">
        <v>193</v>
      </c>
      <c r="D121" s="346" t="s">
        <v>197</v>
      </c>
      <c r="E121" s="79" t="str">
        <f>+'2026 TAS (2025 Counts)'!E128</f>
        <v>UZ</v>
      </c>
      <c r="F121" s="25"/>
      <c r="G121" s="14" t="s">
        <v>425</v>
      </c>
      <c r="H121" s="80" t="str">
        <f>+'2026 TAS (2025 Counts)'!F128</f>
        <v>4MA</v>
      </c>
      <c r="I121" s="314" t="s">
        <v>53</v>
      </c>
      <c r="J121" s="10"/>
      <c r="K121" s="15">
        <v>1.514</v>
      </c>
      <c r="L121" s="18">
        <v>3290</v>
      </c>
      <c r="M121" s="316">
        <v>3580</v>
      </c>
      <c r="N121" s="339">
        <v>3360</v>
      </c>
      <c r="O121" s="16"/>
      <c r="P121" s="20">
        <f t="shared" si="1"/>
        <v>0</v>
      </c>
      <c r="Q121" s="341" t="s">
        <v>412</v>
      </c>
    </row>
    <row r="122" spans="1:17" ht="21" thickTop="1" thickBot="1" x14ac:dyDescent="0.45">
      <c r="A122" s="11">
        <v>91.2</v>
      </c>
      <c r="B122" s="12" t="s">
        <v>198</v>
      </c>
      <c r="C122" s="12" t="s">
        <v>193</v>
      </c>
      <c r="D122" s="442" t="s">
        <v>432</v>
      </c>
      <c r="E122" s="79" t="str">
        <f>+'2026 TAS (2025 Counts)'!E129</f>
        <v>UZ</v>
      </c>
      <c r="F122" s="25"/>
      <c r="G122" s="439" t="s">
        <v>426</v>
      </c>
      <c r="H122" s="80" t="str">
        <f>+'2026 TAS (2025 Counts)'!F129</f>
        <v>4MA</v>
      </c>
      <c r="I122" s="314" t="s">
        <v>53</v>
      </c>
      <c r="J122" s="10"/>
      <c r="K122" s="15">
        <v>0.45200000000000001</v>
      </c>
      <c r="L122" s="18">
        <v>1590</v>
      </c>
      <c r="M122" s="28">
        <v>1600</v>
      </c>
      <c r="N122" s="339">
        <v>3290</v>
      </c>
      <c r="O122" s="16"/>
      <c r="P122" s="20">
        <f t="shared" si="1"/>
        <v>0</v>
      </c>
      <c r="Q122" s="341" t="s">
        <v>410</v>
      </c>
    </row>
    <row r="123" spans="1:17" ht="21" thickTop="1" thickBot="1" x14ac:dyDescent="0.45">
      <c r="A123" s="440">
        <v>91.21</v>
      </c>
      <c r="B123" s="313"/>
      <c r="C123" s="313" t="s">
        <v>193</v>
      </c>
      <c r="D123" s="443" t="s">
        <v>433</v>
      </c>
      <c r="E123" s="79" t="str">
        <f>+'2026 TAS (2025 Counts)'!E129</f>
        <v>UZ</v>
      </c>
      <c r="F123" s="25"/>
      <c r="G123" s="444" t="s">
        <v>425</v>
      </c>
      <c r="H123" s="80" t="s">
        <v>190</v>
      </c>
      <c r="I123" s="314" t="s">
        <v>53</v>
      </c>
      <c r="J123" s="314"/>
      <c r="K123" s="315">
        <v>0.27</v>
      </c>
      <c r="L123" s="316"/>
      <c r="M123" s="28">
        <v>1600</v>
      </c>
      <c r="N123" s="337">
        <v>2020</v>
      </c>
      <c r="O123" s="317"/>
      <c r="P123" s="318">
        <f t="shared" si="1"/>
        <v>0</v>
      </c>
      <c r="Q123" s="341" t="s">
        <v>467</v>
      </c>
    </row>
    <row r="124" spans="1:17" s="170" customFormat="1" ht="21" thickTop="1" thickBot="1" x14ac:dyDescent="0.45">
      <c r="A124" s="332">
        <v>92.11</v>
      </c>
      <c r="B124" s="12">
        <v>43</v>
      </c>
      <c r="C124" s="12" t="s">
        <v>193</v>
      </c>
      <c r="D124" s="433" t="s">
        <v>435</v>
      </c>
      <c r="E124" s="431" t="str">
        <f>+'2026 TAS (2025 Counts)'!E130</f>
        <v>UZ</v>
      </c>
      <c r="F124" s="350" t="s">
        <v>45</v>
      </c>
      <c r="G124" s="439" t="s">
        <v>423</v>
      </c>
      <c r="H124" s="80" t="str">
        <f>+'2026 TAS (2025 Counts)'!F130</f>
        <v>2MA</v>
      </c>
      <c r="I124" s="314" t="s">
        <v>53</v>
      </c>
      <c r="J124" s="309" t="s">
        <v>46</v>
      </c>
      <c r="K124" s="15">
        <v>1.1000000000000001</v>
      </c>
      <c r="L124" s="18">
        <v>1590</v>
      </c>
      <c r="M124" s="316">
        <v>2110</v>
      </c>
      <c r="N124" s="377">
        <v>1330</v>
      </c>
      <c r="O124" s="16"/>
      <c r="P124" s="20">
        <f t="shared" si="1"/>
        <v>0</v>
      </c>
      <c r="Q124" s="333" t="s">
        <v>457</v>
      </c>
    </row>
    <row r="125" spans="1:17" ht="21" thickTop="1" thickBot="1" x14ac:dyDescent="0.45">
      <c r="A125" s="441">
        <v>92.12</v>
      </c>
      <c r="B125" s="12">
        <v>43</v>
      </c>
      <c r="C125" s="12" t="s">
        <v>193</v>
      </c>
      <c r="D125" s="433" t="s">
        <v>434</v>
      </c>
      <c r="E125" s="79" t="str">
        <f>+'2026 TAS (2025 Counts)'!E131</f>
        <v>TR</v>
      </c>
      <c r="F125" s="356"/>
      <c r="G125" s="439" t="s">
        <v>423</v>
      </c>
      <c r="H125" s="80" t="s">
        <v>185</v>
      </c>
      <c r="I125" s="314" t="s">
        <v>53</v>
      </c>
      <c r="J125" s="309" t="s">
        <v>46</v>
      </c>
      <c r="K125" s="15">
        <v>2.1840000000000002</v>
      </c>
      <c r="L125" s="18">
        <v>1590</v>
      </c>
      <c r="M125" s="316">
        <v>2110</v>
      </c>
      <c r="N125" s="339">
        <v>1330</v>
      </c>
      <c r="O125" s="16"/>
      <c r="P125" s="20">
        <f>IF(O125=" ",N125,O125)</f>
        <v>0</v>
      </c>
      <c r="Q125" s="341" t="s">
        <v>457</v>
      </c>
    </row>
    <row r="126" spans="1:17" ht="21" thickTop="1" thickBot="1" x14ac:dyDescent="0.45">
      <c r="A126" s="432">
        <v>92.13</v>
      </c>
      <c r="B126" s="23">
        <v>43</v>
      </c>
      <c r="C126" s="23" t="s">
        <v>193</v>
      </c>
      <c r="D126" s="434" t="s">
        <v>436</v>
      </c>
      <c r="E126" s="79" t="str">
        <f>+'2026 TAS (2025 Counts)'!E131</f>
        <v>TR</v>
      </c>
      <c r="F126" s="25"/>
      <c r="G126" s="444" t="s">
        <v>425</v>
      </c>
      <c r="H126" s="80" t="str">
        <f>+'2026 TAS (2025 Counts)'!F131</f>
        <v>2MA</v>
      </c>
      <c r="I126" s="314" t="s">
        <v>53</v>
      </c>
      <c r="J126" s="310" t="s">
        <v>46</v>
      </c>
      <c r="K126" s="27">
        <v>0.59</v>
      </c>
      <c r="L126" s="28"/>
      <c r="M126" s="28">
        <v>2110</v>
      </c>
      <c r="N126" s="352">
        <v>2020</v>
      </c>
      <c r="O126" s="17"/>
      <c r="P126" s="318">
        <f>IF(O126=" ",N126,O126)</f>
        <v>0</v>
      </c>
      <c r="Q126" s="341" t="s">
        <v>411</v>
      </c>
    </row>
    <row r="127" spans="1:17" ht="21" thickTop="1" thickBot="1" x14ac:dyDescent="0.45">
      <c r="A127" s="432">
        <v>92.14</v>
      </c>
      <c r="B127" s="23"/>
      <c r="C127" s="23" t="s">
        <v>193</v>
      </c>
      <c r="D127" s="434" t="s">
        <v>437</v>
      </c>
      <c r="E127" s="79" t="str">
        <f>+'2026 TAS (2025 Counts)'!E131</f>
        <v>TR</v>
      </c>
      <c r="F127" s="25"/>
      <c r="G127" s="444" t="s">
        <v>426</v>
      </c>
      <c r="H127" s="80" t="s">
        <v>185</v>
      </c>
      <c r="I127" s="314" t="s">
        <v>53</v>
      </c>
      <c r="J127" s="310" t="s">
        <v>46</v>
      </c>
      <c r="K127" s="27">
        <v>0.67</v>
      </c>
      <c r="L127" s="28"/>
      <c r="M127" s="28">
        <v>2110</v>
      </c>
      <c r="N127" s="352">
        <v>1950</v>
      </c>
      <c r="O127" s="17"/>
      <c r="P127" s="318">
        <f>IF(O127=" ",N127,O127)</f>
        <v>0</v>
      </c>
      <c r="Q127" s="341" t="s">
        <v>459</v>
      </c>
    </row>
    <row r="128" spans="1:17" ht="21" thickTop="1" thickBot="1" x14ac:dyDescent="0.45">
      <c r="A128" s="22">
        <v>92.2</v>
      </c>
      <c r="B128" s="23">
        <v>42</v>
      </c>
      <c r="C128" s="23" t="s">
        <v>193</v>
      </c>
      <c r="D128" s="24" t="s">
        <v>200</v>
      </c>
      <c r="E128" s="79" t="str">
        <f>+'2026 TAS (2025 Counts)'!E132</f>
        <v>TR</v>
      </c>
      <c r="F128" s="25"/>
      <c r="G128" s="14" t="s">
        <v>426</v>
      </c>
      <c r="H128" s="80" t="str">
        <f>+'2026 TAS (2025 Counts)'!F132</f>
        <v>4MA</v>
      </c>
      <c r="I128" s="314" t="s">
        <v>53</v>
      </c>
      <c r="J128" s="310" t="s">
        <v>46</v>
      </c>
      <c r="K128" s="27">
        <v>0.85</v>
      </c>
      <c r="L128" s="28">
        <v>3290</v>
      </c>
      <c r="M128" s="28">
        <v>3200</v>
      </c>
      <c r="N128" s="339">
        <v>3290</v>
      </c>
      <c r="O128" s="17"/>
      <c r="P128" s="20">
        <f t="shared" si="1"/>
        <v>0</v>
      </c>
      <c r="Q128" s="341" t="s">
        <v>410</v>
      </c>
    </row>
    <row r="129" spans="1:17" ht="21" thickTop="1" thickBot="1" x14ac:dyDescent="0.45">
      <c r="A129" s="11">
        <v>93.1</v>
      </c>
      <c r="B129" s="12">
        <v>6</v>
      </c>
      <c r="C129" s="12" t="s">
        <v>193</v>
      </c>
      <c r="D129" s="13" t="s">
        <v>201</v>
      </c>
      <c r="E129" s="79" t="str">
        <f>+'2026 TAS (2025 Counts)'!E133</f>
        <v>UZ</v>
      </c>
      <c r="F129" s="356" t="s">
        <v>45</v>
      </c>
      <c r="G129" s="14" t="s">
        <v>426</v>
      </c>
      <c r="H129" s="80" t="str">
        <f>+'2026 TAS (2025 Counts)'!F133</f>
        <v>4MA</v>
      </c>
      <c r="I129" s="314" t="s">
        <v>53</v>
      </c>
      <c r="J129" s="309" t="s">
        <v>46</v>
      </c>
      <c r="K129" s="15">
        <v>0.34</v>
      </c>
      <c r="L129" s="18">
        <v>3290</v>
      </c>
      <c r="M129" s="316">
        <v>3200</v>
      </c>
      <c r="N129" s="339">
        <v>3290</v>
      </c>
      <c r="O129" s="16"/>
      <c r="P129" s="20">
        <f t="shared" si="1"/>
        <v>0</v>
      </c>
      <c r="Q129" s="341" t="s">
        <v>410</v>
      </c>
    </row>
    <row r="130" spans="1:17" ht="21" thickTop="1" thickBot="1" x14ac:dyDescent="0.45">
      <c r="A130" s="11">
        <v>93.2</v>
      </c>
      <c r="B130" s="12">
        <v>6</v>
      </c>
      <c r="C130" s="12" t="s">
        <v>193</v>
      </c>
      <c r="D130" s="13" t="s">
        <v>202</v>
      </c>
      <c r="E130" s="79" t="str">
        <f>+'2026 TAS (2025 Counts)'!E134</f>
        <v>UZ</v>
      </c>
      <c r="F130" s="356" t="s">
        <v>45</v>
      </c>
      <c r="G130" s="14" t="s">
        <v>426</v>
      </c>
      <c r="H130" s="80" t="str">
        <f>+'2026 TAS (2025 Counts)'!F134</f>
        <v>4MA</v>
      </c>
      <c r="I130" s="314" t="s">
        <v>53</v>
      </c>
      <c r="J130" s="309" t="s">
        <v>46</v>
      </c>
      <c r="K130" s="15">
        <v>2</v>
      </c>
      <c r="L130" s="18">
        <v>3290</v>
      </c>
      <c r="M130" s="316">
        <v>5670</v>
      </c>
      <c r="N130" s="339">
        <v>3290</v>
      </c>
      <c r="O130" s="16"/>
      <c r="P130" s="20">
        <f t="shared" si="1"/>
        <v>0</v>
      </c>
      <c r="Q130" s="341" t="s">
        <v>410</v>
      </c>
    </row>
    <row r="131" spans="1:17" ht="21" thickTop="1" thickBot="1" x14ac:dyDescent="0.45">
      <c r="A131" s="11">
        <v>94</v>
      </c>
      <c r="B131" s="12">
        <v>6</v>
      </c>
      <c r="C131" s="12" t="s">
        <v>193</v>
      </c>
      <c r="D131" s="13" t="s">
        <v>203</v>
      </c>
      <c r="E131" s="79" t="str">
        <f>+'2026 TAS (2025 Counts)'!E135</f>
        <v>UZ</v>
      </c>
      <c r="F131" s="356"/>
      <c r="G131" s="14" t="s">
        <v>426</v>
      </c>
      <c r="H131" s="80" t="str">
        <f>+'2026 TAS (2025 Counts)'!F135</f>
        <v>4MA</v>
      </c>
      <c r="I131" s="10" t="s">
        <v>53</v>
      </c>
      <c r="J131" s="314"/>
      <c r="K131" s="15">
        <v>0.77</v>
      </c>
      <c r="L131" s="18">
        <v>3390</v>
      </c>
      <c r="M131" s="316">
        <v>3580</v>
      </c>
      <c r="N131" s="339">
        <v>3290</v>
      </c>
      <c r="O131" s="16"/>
      <c r="P131" s="20">
        <f t="shared" si="1"/>
        <v>0</v>
      </c>
      <c r="Q131" s="341" t="s">
        <v>410</v>
      </c>
    </row>
    <row r="132" spans="1:17" ht="21" thickTop="1" thickBot="1" x14ac:dyDescent="0.45">
      <c r="A132" s="11">
        <v>95</v>
      </c>
      <c r="B132" s="12">
        <v>104</v>
      </c>
      <c r="C132" s="12" t="s">
        <v>193</v>
      </c>
      <c r="D132" s="13" t="s">
        <v>204</v>
      </c>
      <c r="E132" s="79" t="str">
        <f>+'2026 TAS (2025 Counts)'!E136</f>
        <v>UZ</v>
      </c>
      <c r="F132" s="356"/>
      <c r="G132" s="14" t="s">
        <v>426</v>
      </c>
      <c r="H132" s="80" t="str">
        <f>+'2026 TAS (2025 Counts)'!F136</f>
        <v>4MA</v>
      </c>
      <c r="I132" s="10" t="s">
        <v>53</v>
      </c>
      <c r="J132" s="314"/>
      <c r="K132" s="15">
        <v>1.61</v>
      </c>
      <c r="L132" s="18">
        <v>3390</v>
      </c>
      <c r="M132" s="316">
        <v>3580</v>
      </c>
      <c r="N132" s="339">
        <v>3290</v>
      </c>
      <c r="O132" s="16"/>
      <c r="P132" s="20">
        <f t="shared" si="1"/>
        <v>0</v>
      </c>
      <c r="Q132" s="341" t="s">
        <v>410</v>
      </c>
    </row>
    <row r="133" spans="1:17" ht="21" thickTop="1" thickBot="1" x14ac:dyDescent="0.45">
      <c r="A133" s="11">
        <v>96</v>
      </c>
      <c r="B133" s="12" t="s">
        <v>205</v>
      </c>
      <c r="C133" s="12" t="s">
        <v>193</v>
      </c>
      <c r="D133" s="13" t="s">
        <v>206</v>
      </c>
      <c r="E133" s="79" t="str">
        <f>+'2026 TAS (2025 Counts)'!E137</f>
        <v>UZ</v>
      </c>
      <c r="F133" s="356"/>
      <c r="G133" s="14" t="s">
        <v>427</v>
      </c>
      <c r="H133" s="80" t="str">
        <f>+'2026 TAS (2025 Counts)'!F137</f>
        <v>4MA</v>
      </c>
      <c r="I133" s="10" t="s">
        <v>53</v>
      </c>
      <c r="J133" s="314"/>
      <c r="K133" s="15">
        <v>0.19</v>
      </c>
      <c r="L133" s="18">
        <v>3390</v>
      </c>
      <c r="M133" s="316">
        <v>3580</v>
      </c>
      <c r="N133" s="339">
        <v>3250</v>
      </c>
      <c r="O133" s="16"/>
      <c r="P133" s="20">
        <f t="shared" si="1"/>
        <v>0</v>
      </c>
      <c r="Q133" s="341" t="s">
        <v>409</v>
      </c>
    </row>
    <row r="134" spans="1:17" ht="21" thickTop="1" thickBot="1" x14ac:dyDescent="0.45">
      <c r="A134" s="22">
        <v>97</v>
      </c>
      <c r="B134" s="23">
        <v>187</v>
      </c>
      <c r="C134" s="23" t="s">
        <v>193</v>
      </c>
      <c r="D134" s="24" t="s">
        <v>207</v>
      </c>
      <c r="E134" s="79" t="str">
        <f>+'2026 TAS (2025 Counts)'!E138</f>
        <v>UZ</v>
      </c>
      <c r="F134" s="25"/>
      <c r="G134" s="25" t="s">
        <v>427</v>
      </c>
      <c r="H134" s="80" t="str">
        <f>+'2026 TAS (2025 Counts)'!F138</f>
        <v>4MA</v>
      </c>
      <c r="I134" s="26" t="s">
        <v>53</v>
      </c>
      <c r="J134" s="26"/>
      <c r="K134" s="27">
        <v>0.1</v>
      </c>
      <c r="L134" s="28">
        <v>3390</v>
      </c>
      <c r="M134" s="28">
        <v>3580</v>
      </c>
      <c r="N134" s="339">
        <v>3250</v>
      </c>
      <c r="O134" s="17"/>
      <c r="P134" s="30">
        <f t="shared" si="1"/>
        <v>0</v>
      </c>
      <c r="Q134" s="341" t="s">
        <v>409</v>
      </c>
    </row>
    <row r="135" spans="1:17" ht="21" thickTop="1" thickBot="1" x14ac:dyDescent="0.45">
      <c r="A135" s="22">
        <v>99</v>
      </c>
      <c r="B135" s="23">
        <v>75</v>
      </c>
      <c r="C135" s="23" t="s">
        <v>208</v>
      </c>
      <c r="D135" s="24" t="s">
        <v>209</v>
      </c>
      <c r="E135" s="79" t="str">
        <f>+'2026 TAS (2025 Counts)'!E139</f>
        <v>RD</v>
      </c>
      <c r="F135" s="252" t="s">
        <v>52</v>
      </c>
      <c r="G135" s="25" t="s">
        <v>423</v>
      </c>
      <c r="H135" s="80" t="str">
        <f>+'2026 TAS (2025 Counts)'!F139</f>
        <v>2MA</v>
      </c>
      <c r="I135" s="26" t="s">
        <v>46</v>
      </c>
      <c r="J135" s="26"/>
      <c r="K135" s="27">
        <v>3.452</v>
      </c>
      <c r="L135" s="28">
        <v>1070</v>
      </c>
      <c r="M135" s="28">
        <v>1220</v>
      </c>
      <c r="N135" s="337">
        <v>780</v>
      </c>
      <c r="O135" s="17"/>
      <c r="P135" s="20">
        <f t="shared" si="1"/>
        <v>0</v>
      </c>
      <c r="Q135" s="341" t="s">
        <v>415</v>
      </c>
    </row>
    <row r="136" spans="1:17" ht="21" thickTop="1" thickBot="1" x14ac:dyDescent="0.45">
      <c r="A136" s="11">
        <v>100</v>
      </c>
      <c r="B136" s="12">
        <v>75</v>
      </c>
      <c r="C136" s="12" t="s">
        <v>208</v>
      </c>
      <c r="D136" s="13" t="s">
        <v>210</v>
      </c>
      <c r="E136" s="79" t="str">
        <f>+'2026 TAS (2025 Counts)'!E140</f>
        <v>TR</v>
      </c>
      <c r="F136" s="447"/>
      <c r="G136" s="14" t="s">
        <v>423</v>
      </c>
      <c r="H136" s="80" t="str">
        <f>+'2026 TAS (2025 Counts)'!F140</f>
        <v>2MA</v>
      </c>
      <c r="I136" s="10" t="s">
        <v>53</v>
      </c>
      <c r="J136" s="351" t="s">
        <v>46</v>
      </c>
      <c r="K136" s="15">
        <v>4.99</v>
      </c>
      <c r="L136" s="18">
        <v>1490</v>
      </c>
      <c r="M136" s="28">
        <v>1460</v>
      </c>
      <c r="N136" s="337">
        <v>1330</v>
      </c>
      <c r="O136" s="16"/>
      <c r="P136" s="20">
        <f t="shared" si="1"/>
        <v>0</v>
      </c>
      <c r="Q136" s="341" t="s">
        <v>457</v>
      </c>
    </row>
    <row r="137" spans="1:17" ht="21" thickTop="1" thickBot="1" x14ac:dyDescent="0.45">
      <c r="A137" s="11">
        <v>101</v>
      </c>
      <c r="B137" s="12">
        <v>76</v>
      </c>
      <c r="C137" s="12" t="s">
        <v>208</v>
      </c>
      <c r="D137" s="13" t="s">
        <v>211</v>
      </c>
      <c r="E137" s="79" t="str">
        <f>+'2026 TAS (2025 Counts)'!E141</f>
        <v>TR</v>
      </c>
      <c r="F137" s="447"/>
      <c r="G137" s="14" t="s">
        <v>423</v>
      </c>
      <c r="H137" s="80" t="str">
        <f>+'2026 TAS (2025 Counts)'!F141</f>
        <v>2MA</v>
      </c>
      <c r="I137" s="10" t="s">
        <v>53</v>
      </c>
      <c r="J137" s="351" t="s">
        <v>46</v>
      </c>
      <c r="K137" s="15">
        <v>2.1789999999999998</v>
      </c>
      <c r="L137" s="18">
        <v>1490</v>
      </c>
      <c r="M137" s="28">
        <v>1460</v>
      </c>
      <c r="N137" s="337">
        <v>1330</v>
      </c>
      <c r="O137" s="16"/>
      <c r="P137" s="20">
        <f t="shared" si="1"/>
        <v>0</v>
      </c>
      <c r="Q137" s="341" t="s">
        <v>457</v>
      </c>
    </row>
    <row r="138" spans="1:17" ht="21" thickTop="1" thickBot="1" x14ac:dyDescent="0.45">
      <c r="A138" s="11">
        <v>102</v>
      </c>
      <c r="B138" s="12">
        <v>22</v>
      </c>
      <c r="C138" s="12" t="s">
        <v>208</v>
      </c>
      <c r="D138" s="13" t="s">
        <v>212</v>
      </c>
      <c r="E138" s="79" t="str">
        <f>+'2026 TAS (2025 Counts)'!E142</f>
        <v>TR</v>
      </c>
      <c r="F138" s="447" t="s">
        <v>52</v>
      </c>
      <c r="G138" s="181" t="s">
        <v>428</v>
      </c>
      <c r="H138" s="80" t="str">
        <f>+'2026 TAS (2025 Counts)'!F142</f>
        <v>2MA</v>
      </c>
      <c r="I138" s="10" t="s">
        <v>53</v>
      </c>
      <c r="J138" s="314"/>
      <c r="K138" s="15">
        <v>3.8639999999999999</v>
      </c>
      <c r="L138" s="18">
        <v>1560</v>
      </c>
      <c r="M138" s="316">
        <v>1600</v>
      </c>
      <c r="N138" s="339">
        <v>1330</v>
      </c>
      <c r="O138" s="16"/>
      <c r="P138" s="20">
        <f t="shared" si="1"/>
        <v>0</v>
      </c>
      <c r="Q138" s="341" t="s">
        <v>460</v>
      </c>
    </row>
    <row r="139" spans="1:17" ht="21" thickTop="1" thickBot="1" x14ac:dyDescent="0.45">
      <c r="A139" s="11">
        <v>103</v>
      </c>
      <c r="B139" s="12">
        <v>178</v>
      </c>
      <c r="C139" s="12" t="s">
        <v>213</v>
      </c>
      <c r="D139" s="13" t="s">
        <v>438</v>
      </c>
      <c r="E139" s="79" t="str">
        <f>+'2026 TAS (2025 Counts)'!E143</f>
        <v>RU</v>
      </c>
      <c r="F139" s="252" t="s">
        <v>52</v>
      </c>
      <c r="G139" s="252" t="s">
        <v>423</v>
      </c>
      <c r="H139" s="80" t="str">
        <f>+'2026 TAS (2025 Counts)'!F143</f>
        <v>4MA</v>
      </c>
      <c r="I139" s="371" t="s">
        <v>214</v>
      </c>
      <c r="J139" s="351" t="s">
        <v>46</v>
      </c>
      <c r="K139" s="15">
        <v>0.53</v>
      </c>
      <c r="L139" s="18">
        <v>2800</v>
      </c>
      <c r="M139" s="316">
        <v>2960</v>
      </c>
      <c r="N139" s="339">
        <v>3040</v>
      </c>
      <c r="O139" s="16"/>
      <c r="P139" s="30">
        <f t="shared" si="1"/>
        <v>0</v>
      </c>
      <c r="Q139" s="341" t="s">
        <v>461</v>
      </c>
    </row>
    <row r="140" spans="1:17" ht="21" thickTop="1" thickBot="1" x14ac:dyDescent="0.45">
      <c r="A140" s="432">
        <v>104.1</v>
      </c>
      <c r="B140" s="23">
        <v>279</v>
      </c>
      <c r="C140" s="23" t="s">
        <v>213</v>
      </c>
      <c r="D140" s="433" t="s">
        <v>440</v>
      </c>
      <c r="E140" s="79" t="str">
        <f>+'2026 TAS (2025 Counts)'!E144</f>
        <v>RD</v>
      </c>
      <c r="F140" s="252" t="s">
        <v>52</v>
      </c>
      <c r="G140" s="435" t="s">
        <v>424</v>
      </c>
      <c r="H140" s="80" t="str">
        <f>+'2026 TAS (2025 Counts)'!F144</f>
        <v>4MA</v>
      </c>
      <c r="I140" s="253" t="s">
        <v>214</v>
      </c>
      <c r="J140" s="310" t="s">
        <v>46</v>
      </c>
      <c r="K140" s="27">
        <v>0.97499999999999998</v>
      </c>
      <c r="L140" s="28">
        <v>2800</v>
      </c>
      <c r="M140" s="28">
        <v>2780</v>
      </c>
      <c r="N140" s="437">
        <v>3040</v>
      </c>
      <c r="O140" s="17"/>
      <c r="P140" s="30">
        <f t="shared" si="1"/>
        <v>0</v>
      </c>
      <c r="Q140" s="436" t="s">
        <v>466</v>
      </c>
    </row>
    <row r="141" spans="1:17" ht="21" thickTop="1" thickBot="1" x14ac:dyDescent="0.45">
      <c r="A141" s="432">
        <v>104.2</v>
      </c>
      <c r="B141" s="23"/>
      <c r="C141" s="23" t="s">
        <v>213</v>
      </c>
      <c r="D141" s="434" t="s">
        <v>439</v>
      </c>
      <c r="E141" s="79" t="str">
        <f>+'2026 TAS (2025 Counts)'!E144</f>
        <v>RD</v>
      </c>
      <c r="F141" s="252" t="s">
        <v>52</v>
      </c>
      <c r="G141" s="435" t="s">
        <v>423</v>
      </c>
      <c r="H141" s="80" t="s">
        <v>190</v>
      </c>
      <c r="I141" s="371" t="s">
        <v>214</v>
      </c>
      <c r="J141" s="310" t="s">
        <v>46</v>
      </c>
      <c r="K141" s="27">
        <v>1.361</v>
      </c>
      <c r="L141" s="28"/>
      <c r="M141" s="28">
        <v>2780</v>
      </c>
      <c r="N141" s="438">
        <v>3040</v>
      </c>
      <c r="O141" s="17"/>
      <c r="P141" s="30">
        <f t="shared" si="1"/>
        <v>0</v>
      </c>
      <c r="Q141" s="436" t="s">
        <v>461</v>
      </c>
    </row>
    <row r="142" spans="1:17" ht="21" thickTop="1" thickBot="1" x14ac:dyDescent="0.45">
      <c r="A142" s="11">
        <v>105</v>
      </c>
      <c r="B142" s="12">
        <v>231</v>
      </c>
      <c r="C142" s="12" t="s">
        <v>213</v>
      </c>
      <c r="D142" s="13" t="s">
        <v>215</v>
      </c>
      <c r="E142" s="79" t="str">
        <f>+'2026 TAS (2025 Counts)'!E145</f>
        <v>RD</v>
      </c>
      <c r="F142" s="252" t="s">
        <v>52</v>
      </c>
      <c r="G142" s="335" t="s">
        <v>423</v>
      </c>
      <c r="H142" s="80" t="str">
        <f>+'2026 TAS (2025 Counts)'!F145</f>
        <v>4MA</v>
      </c>
      <c r="I142" s="371" t="s">
        <v>214</v>
      </c>
      <c r="J142" s="351" t="s">
        <v>46</v>
      </c>
      <c r="K142" s="15">
        <v>1.29</v>
      </c>
      <c r="L142" s="18">
        <v>2800</v>
      </c>
      <c r="M142" s="316">
        <v>2780</v>
      </c>
      <c r="N142" s="339">
        <v>3040</v>
      </c>
      <c r="O142" s="16"/>
      <c r="P142" s="30">
        <f t="shared" si="1"/>
        <v>0</v>
      </c>
      <c r="Q142" s="341" t="s">
        <v>461</v>
      </c>
    </row>
    <row r="143" spans="1:17" ht="21" thickTop="1" thickBot="1" x14ac:dyDescent="0.45">
      <c r="A143" s="11">
        <v>106</v>
      </c>
      <c r="B143" s="13">
        <v>58</v>
      </c>
      <c r="C143" s="12" t="s">
        <v>213</v>
      </c>
      <c r="D143" s="13" t="s">
        <v>72</v>
      </c>
      <c r="E143" s="79" t="str">
        <f>+'2026 TAS (2025 Counts)'!E146</f>
        <v>RU</v>
      </c>
      <c r="F143" s="252" t="s">
        <v>52</v>
      </c>
      <c r="G143" s="335" t="s">
        <v>423</v>
      </c>
      <c r="H143" s="80" t="str">
        <f>+'2026 TAS (2025 Counts)'!F146</f>
        <v>4MA</v>
      </c>
      <c r="I143" s="182" t="s">
        <v>214</v>
      </c>
      <c r="J143" s="351" t="s">
        <v>46</v>
      </c>
      <c r="K143" s="15">
        <v>4.49</v>
      </c>
      <c r="L143" s="18">
        <v>2800</v>
      </c>
      <c r="M143" s="316">
        <v>2960</v>
      </c>
      <c r="N143" s="339">
        <v>3040</v>
      </c>
      <c r="O143" s="16"/>
      <c r="P143" s="30">
        <f t="shared" si="1"/>
        <v>0</v>
      </c>
      <c r="Q143" s="341" t="s">
        <v>461</v>
      </c>
    </row>
    <row r="144" spans="1:17" ht="21" thickTop="1" thickBot="1" x14ac:dyDescent="0.45">
      <c r="A144" s="22">
        <v>107.1</v>
      </c>
      <c r="B144" s="24">
        <v>108</v>
      </c>
      <c r="C144" s="23" t="s">
        <v>213</v>
      </c>
      <c r="D144" s="24" t="s">
        <v>216</v>
      </c>
      <c r="E144" s="79" t="str">
        <f>+'2026 TAS (2025 Counts)'!E147</f>
        <v>TR</v>
      </c>
      <c r="F144" s="25"/>
      <c r="G144" s="335" t="s">
        <v>423</v>
      </c>
      <c r="H144" s="80" t="str">
        <f>+'2026 TAS (2025 Counts)'!F147</f>
        <v>4MA</v>
      </c>
      <c r="I144" s="26" t="s">
        <v>46</v>
      </c>
      <c r="J144" s="26"/>
      <c r="K144" s="27">
        <v>2.48</v>
      </c>
      <c r="L144" s="28">
        <v>4190</v>
      </c>
      <c r="M144" s="28">
        <v>4490</v>
      </c>
      <c r="N144" s="339">
        <v>4350</v>
      </c>
      <c r="O144" s="17"/>
      <c r="P144" s="30">
        <f t="shared" si="1"/>
        <v>0</v>
      </c>
      <c r="Q144" s="341" t="s">
        <v>413</v>
      </c>
    </row>
    <row r="145" spans="1:17" ht="21" thickTop="1" thickBot="1" x14ac:dyDescent="0.45">
      <c r="A145" s="432">
        <v>107.21</v>
      </c>
      <c r="B145" s="24">
        <v>108</v>
      </c>
      <c r="C145" s="23" t="s">
        <v>213</v>
      </c>
      <c r="D145" s="434" t="s">
        <v>441</v>
      </c>
      <c r="E145" s="79" t="str">
        <f>+'2026 TAS (2025 Counts)'!E148</f>
        <v>TR</v>
      </c>
      <c r="F145" s="25"/>
      <c r="G145" s="435" t="s">
        <v>424</v>
      </c>
      <c r="H145" s="80" t="str">
        <f>+'2026 TAS (2025 Counts)'!F148</f>
        <v>4MA</v>
      </c>
      <c r="I145" s="26" t="s">
        <v>46</v>
      </c>
      <c r="J145" s="26"/>
      <c r="K145" s="27">
        <v>0.245</v>
      </c>
      <c r="L145" s="152">
        <v>4190</v>
      </c>
      <c r="M145" s="28">
        <v>4490</v>
      </c>
      <c r="N145" s="437">
        <v>4350</v>
      </c>
      <c r="O145" s="17"/>
      <c r="P145" s="30">
        <f t="shared" si="1"/>
        <v>0</v>
      </c>
      <c r="Q145" s="436" t="s">
        <v>465</v>
      </c>
    </row>
    <row r="146" spans="1:17" ht="21" thickTop="1" thickBot="1" x14ac:dyDescent="0.45">
      <c r="A146" s="432">
        <v>107.22</v>
      </c>
      <c r="B146" s="24"/>
      <c r="C146" s="23" t="s">
        <v>213</v>
      </c>
      <c r="D146" s="434" t="s">
        <v>442</v>
      </c>
      <c r="E146" s="79" t="str">
        <f>+'2026 TAS (2025 Counts)'!E148</f>
        <v>TR</v>
      </c>
      <c r="F146" s="25"/>
      <c r="G146" s="435" t="s">
        <v>423</v>
      </c>
      <c r="H146" s="80" t="s">
        <v>190</v>
      </c>
      <c r="I146" s="26" t="s">
        <v>46</v>
      </c>
      <c r="J146" s="26"/>
      <c r="K146" s="27">
        <v>0.82499999999999996</v>
      </c>
      <c r="L146" s="152"/>
      <c r="M146" s="28">
        <v>4490</v>
      </c>
      <c r="N146" s="437">
        <v>4350</v>
      </c>
      <c r="O146" s="17"/>
      <c r="P146" s="30">
        <f t="shared" si="1"/>
        <v>0</v>
      </c>
      <c r="Q146" s="436" t="s">
        <v>413</v>
      </c>
    </row>
    <row r="147" spans="1:17" ht="21" thickTop="1" thickBot="1" x14ac:dyDescent="0.45">
      <c r="A147" s="22">
        <v>107.3</v>
      </c>
      <c r="B147" s="24">
        <v>108</v>
      </c>
      <c r="C147" s="23" t="s">
        <v>213</v>
      </c>
      <c r="D147" s="24" t="s">
        <v>218</v>
      </c>
      <c r="E147" s="79" t="str">
        <f>+'2026 TAS (2025 Counts)'!E149</f>
        <v>TR</v>
      </c>
      <c r="F147" s="25"/>
      <c r="G147" s="335" t="s">
        <v>423</v>
      </c>
      <c r="H147" s="80" t="str">
        <f>+'2026 TAS (2025 Counts)'!F149</f>
        <v>4MA</v>
      </c>
      <c r="I147" s="26" t="s">
        <v>46</v>
      </c>
      <c r="J147" s="26"/>
      <c r="K147" s="27">
        <v>0.59</v>
      </c>
      <c r="L147" s="28">
        <v>3150</v>
      </c>
      <c r="M147" s="28">
        <v>4490</v>
      </c>
      <c r="N147" s="337">
        <v>4350</v>
      </c>
      <c r="O147" s="17"/>
      <c r="P147" s="30">
        <f t="shared" si="1"/>
        <v>0</v>
      </c>
      <c r="Q147" s="341" t="s">
        <v>413</v>
      </c>
    </row>
    <row r="148" spans="1:17" ht="21" thickTop="1" thickBot="1" x14ac:dyDescent="0.45">
      <c r="A148" s="332">
        <v>108</v>
      </c>
      <c r="B148" s="13">
        <v>271</v>
      </c>
      <c r="C148" s="12" t="s">
        <v>213</v>
      </c>
      <c r="D148" s="13" t="s">
        <v>219</v>
      </c>
      <c r="E148" s="79" t="str">
        <f>+'2026 TAS (2025 Counts)'!E150</f>
        <v>UZ</v>
      </c>
      <c r="F148" s="350" t="s">
        <v>45</v>
      </c>
      <c r="G148" s="308" t="s">
        <v>423</v>
      </c>
      <c r="H148" s="80" t="str">
        <f>+'2026 TAS (2025 Counts)'!F150</f>
        <v>4MA</v>
      </c>
      <c r="I148" s="10" t="s">
        <v>46</v>
      </c>
      <c r="J148" s="314"/>
      <c r="K148" s="31">
        <v>1.77</v>
      </c>
      <c r="L148" s="18">
        <v>3150</v>
      </c>
      <c r="M148" s="316">
        <v>4370</v>
      </c>
      <c r="N148" s="377">
        <v>4350</v>
      </c>
      <c r="O148" s="16"/>
      <c r="P148" s="20">
        <f t="shared" si="1"/>
        <v>0</v>
      </c>
      <c r="Q148" s="333" t="s">
        <v>413</v>
      </c>
    </row>
    <row r="149" spans="1:17" ht="21" thickTop="1" thickBot="1" x14ac:dyDescent="0.45">
      <c r="A149" s="441">
        <v>109</v>
      </c>
      <c r="B149" s="13">
        <v>271</v>
      </c>
      <c r="C149" s="12" t="s">
        <v>213</v>
      </c>
      <c r="D149" s="13" t="s">
        <v>220</v>
      </c>
      <c r="E149" s="79" t="str">
        <f>+'2026 TAS (2025 Counts)'!E151</f>
        <v>UZ</v>
      </c>
      <c r="F149" s="356"/>
      <c r="G149" s="439" t="s">
        <v>423</v>
      </c>
      <c r="H149" s="80" t="str">
        <f>+'2026 TAS (2025 Counts)'!F151</f>
        <v>4MA</v>
      </c>
      <c r="I149" s="10" t="s">
        <v>53</v>
      </c>
      <c r="J149" s="314"/>
      <c r="K149" s="31">
        <v>1.63</v>
      </c>
      <c r="L149" s="18">
        <v>3390</v>
      </c>
      <c r="M149" s="316">
        <v>4750</v>
      </c>
      <c r="N149" s="438">
        <v>3360</v>
      </c>
      <c r="O149" s="16"/>
      <c r="P149" s="20">
        <f t="shared" si="1"/>
        <v>0</v>
      </c>
      <c r="Q149" s="436" t="s">
        <v>464</v>
      </c>
    </row>
    <row r="150" spans="1:17" ht="21" thickTop="1" thickBot="1" x14ac:dyDescent="0.45">
      <c r="A150" s="22">
        <v>110</v>
      </c>
      <c r="B150" s="13">
        <v>271</v>
      </c>
      <c r="C150" s="23" t="s">
        <v>213</v>
      </c>
      <c r="D150" s="24" t="s">
        <v>221</v>
      </c>
      <c r="E150" s="79" t="str">
        <f>+'2026 TAS (2025 Counts)'!E152</f>
        <v>UZ</v>
      </c>
      <c r="F150" s="25"/>
      <c r="G150" s="335" t="s">
        <v>426</v>
      </c>
      <c r="H150" s="80" t="str">
        <f>+'2026 TAS (2025 Counts)'!F152</f>
        <v>4MA</v>
      </c>
      <c r="I150" s="26" t="s">
        <v>53</v>
      </c>
      <c r="J150" s="26"/>
      <c r="K150" s="32">
        <v>0.39</v>
      </c>
      <c r="L150" s="18">
        <v>3390</v>
      </c>
      <c r="M150" s="316">
        <v>4750</v>
      </c>
      <c r="N150" s="339">
        <v>3290</v>
      </c>
      <c r="O150" s="17"/>
      <c r="P150" s="30">
        <f t="shared" si="1"/>
        <v>0</v>
      </c>
      <c r="Q150" s="341" t="s">
        <v>410</v>
      </c>
    </row>
    <row r="151" spans="1:17" ht="21" thickTop="1" thickBot="1" x14ac:dyDescent="0.45">
      <c r="A151" s="11">
        <v>111</v>
      </c>
      <c r="B151" s="13">
        <v>237</v>
      </c>
      <c r="C151" s="12" t="s">
        <v>213</v>
      </c>
      <c r="D151" s="13" t="s">
        <v>222</v>
      </c>
      <c r="E151" s="79" t="str">
        <f>+'2026 TAS (2025 Counts)'!E153</f>
        <v>UZ</v>
      </c>
      <c r="F151" s="25"/>
      <c r="G151" s="335" t="s">
        <v>426</v>
      </c>
      <c r="H151" s="80" t="str">
        <f>+'2026 TAS (2025 Counts)'!F153</f>
        <v>4MA</v>
      </c>
      <c r="I151" s="10" t="s">
        <v>53</v>
      </c>
      <c r="J151" s="314"/>
      <c r="K151" s="31">
        <v>1.1399999999999999</v>
      </c>
      <c r="L151" s="18">
        <v>3390</v>
      </c>
      <c r="M151" s="316">
        <v>3580</v>
      </c>
      <c r="N151" s="339">
        <v>3290</v>
      </c>
      <c r="O151" s="16"/>
      <c r="P151" s="30">
        <f t="shared" ref="P151:P223" si="2">IF(O151=" ",N151,O151)</f>
        <v>0</v>
      </c>
      <c r="Q151" s="341" t="s">
        <v>410</v>
      </c>
    </row>
    <row r="152" spans="1:17" ht="21" thickTop="1" thickBot="1" x14ac:dyDescent="0.45">
      <c r="A152" s="11">
        <v>112.1</v>
      </c>
      <c r="B152" s="13">
        <v>299</v>
      </c>
      <c r="C152" s="12" t="s">
        <v>223</v>
      </c>
      <c r="D152" s="13" t="s">
        <v>482</v>
      </c>
      <c r="E152" s="79" t="str">
        <f>+'2026 TAS (2025 Counts)'!E154</f>
        <v>UZ</v>
      </c>
      <c r="F152" s="25"/>
      <c r="G152" s="335" t="s">
        <v>426</v>
      </c>
      <c r="H152" s="80" t="str">
        <f>+'2026 TAS (2025 Counts)'!F154</f>
        <v>2MA</v>
      </c>
      <c r="I152" s="10" t="s">
        <v>53</v>
      </c>
      <c r="J152" s="314"/>
      <c r="K152" s="31">
        <v>1.04</v>
      </c>
      <c r="L152" s="18">
        <v>3390</v>
      </c>
      <c r="M152" s="316">
        <v>3580</v>
      </c>
      <c r="N152" s="339">
        <v>1950</v>
      </c>
      <c r="O152" s="16"/>
      <c r="P152" s="20">
        <f>IF(O152=" ",N152,O152)</f>
        <v>0</v>
      </c>
      <c r="Q152" s="341" t="s">
        <v>459</v>
      </c>
    </row>
    <row r="153" spans="1:17" ht="21" thickTop="1" thickBot="1" x14ac:dyDescent="0.45">
      <c r="A153" s="11">
        <v>112.2</v>
      </c>
      <c r="B153" s="13">
        <v>299</v>
      </c>
      <c r="C153" s="12" t="s">
        <v>223</v>
      </c>
      <c r="D153" s="13" t="s">
        <v>141</v>
      </c>
      <c r="E153" s="79" t="str">
        <f>+'2026 TAS (2025 Counts)'!E155</f>
        <v>UZ</v>
      </c>
      <c r="F153" s="25"/>
      <c r="G153" s="335" t="s">
        <v>426</v>
      </c>
      <c r="H153" s="80" t="str">
        <f>+'2026 TAS (2025 Counts)'!F155</f>
        <v>4MA</v>
      </c>
      <c r="I153" s="10" t="s">
        <v>53</v>
      </c>
      <c r="J153" s="314"/>
      <c r="K153" s="31">
        <v>0.8</v>
      </c>
      <c r="L153" s="18">
        <v>3390</v>
      </c>
      <c r="M153" s="316">
        <v>3580</v>
      </c>
      <c r="N153" s="339">
        <v>3290</v>
      </c>
      <c r="O153" s="16"/>
      <c r="P153" s="20">
        <f t="shared" si="2"/>
        <v>0</v>
      </c>
      <c r="Q153" s="341" t="s">
        <v>410</v>
      </c>
    </row>
    <row r="154" spans="1:17" ht="21" thickTop="1" thickBot="1" x14ac:dyDescent="0.45">
      <c r="A154" s="22">
        <v>113</v>
      </c>
      <c r="B154" s="24">
        <v>299</v>
      </c>
      <c r="C154" s="23" t="s">
        <v>223</v>
      </c>
      <c r="D154" s="24" t="s">
        <v>224</v>
      </c>
      <c r="E154" s="79" t="str">
        <f>+'2026 TAS (2025 Counts)'!E156</f>
        <v>UZ</v>
      </c>
      <c r="F154" s="25"/>
      <c r="G154" s="335" t="s">
        <v>426</v>
      </c>
      <c r="H154" s="80" t="str">
        <f>+'2026 TAS (2025 Counts)'!F156</f>
        <v>4MA</v>
      </c>
      <c r="I154" s="26" t="s">
        <v>53</v>
      </c>
      <c r="J154" s="26"/>
      <c r="K154" s="32">
        <v>0.2</v>
      </c>
      <c r="L154" s="18">
        <v>3390</v>
      </c>
      <c r="M154" s="316">
        <v>3580</v>
      </c>
      <c r="N154" s="339">
        <v>3290</v>
      </c>
      <c r="O154" s="17"/>
      <c r="P154" s="30">
        <f t="shared" si="2"/>
        <v>0</v>
      </c>
      <c r="Q154" s="341" t="s">
        <v>410</v>
      </c>
    </row>
    <row r="155" spans="1:17" ht="21" thickTop="1" thickBot="1" x14ac:dyDescent="0.45">
      <c r="A155" s="22">
        <v>114.1</v>
      </c>
      <c r="B155" s="24">
        <v>272</v>
      </c>
      <c r="C155" s="23" t="s">
        <v>223</v>
      </c>
      <c r="D155" s="24" t="s">
        <v>225</v>
      </c>
      <c r="E155" s="79" t="str">
        <f>+'2026 TAS (2025 Counts)'!E157</f>
        <v>UZ</v>
      </c>
      <c r="F155" s="25"/>
      <c r="G155" s="335" t="s">
        <v>426</v>
      </c>
      <c r="H155" s="80" t="str">
        <f>+'2026 TAS (2025 Counts)'!F157</f>
        <v>4MA</v>
      </c>
      <c r="I155" s="26" t="s">
        <v>53</v>
      </c>
      <c r="J155" s="26"/>
      <c r="K155" s="32">
        <v>0.27</v>
      </c>
      <c r="L155" s="18">
        <v>3390</v>
      </c>
      <c r="M155" s="316">
        <v>4310</v>
      </c>
      <c r="N155" s="339">
        <v>3290</v>
      </c>
      <c r="O155" s="17"/>
      <c r="P155" s="30">
        <f t="shared" si="2"/>
        <v>0</v>
      </c>
      <c r="Q155" s="341" t="s">
        <v>410</v>
      </c>
    </row>
    <row r="156" spans="1:17" ht="21" thickTop="1" thickBot="1" x14ac:dyDescent="0.45">
      <c r="A156" s="22">
        <v>114.2</v>
      </c>
      <c r="B156" s="24">
        <v>272</v>
      </c>
      <c r="C156" s="23" t="s">
        <v>223</v>
      </c>
      <c r="D156" s="24" t="s">
        <v>226</v>
      </c>
      <c r="E156" s="79" t="str">
        <f>+'2026 TAS (2025 Counts)'!E158</f>
        <v>UZ</v>
      </c>
      <c r="F156" s="25"/>
      <c r="G156" s="335" t="s">
        <v>426</v>
      </c>
      <c r="H156" s="80" t="str">
        <f>+'2026 TAS (2025 Counts)'!F158</f>
        <v>4MA</v>
      </c>
      <c r="I156" s="26" t="s">
        <v>53</v>
      </c>
      <c r="J156" s="26"/>
      <c r="K156" s="32">
        <v>2.33</v>
      </c>
      <c r="L156" s="18">
        <v>3390</v>
      </c>
      <c r="M156" s="316">
        <v>4310</v>
      </c>
      <c r="N156" s="339">
        <v>3290</v>
      </c>
      <c r="O156" s="17"/>
      <c r="P156" s="30">
        <f t="shared" si="2"/>
        <v>0</v>
      </c>
      <c r="Q156" s="341" t="s">
        <v>410</v>
      </c>
    </row>
    <row r="157" spans="1:17" ht="21" thickTop="1" thickBot="1" x14ac:dyDescent="0.45">
      <c r="A157" s="22">
        <v>115</v>
      </c>
      <c r="B157" s="24">
        <v>21</v>
      </c>
      <c r="C157" s="23" t="s">
        <v>227</v>
      </c>
      <c r="D157" s="24" t="s">
        <v>228</v>
      </c>
      <c r="E157" s="79" t="str">
        <f>+'2026 TAS (2025 Counts)'!E159</f>
        <v>RU</v>
      </c>
      <c r="F157" s="252" t="s">
        <v>52</v>
      </c>
      <c r="G157" s="335" t="s">
        <v>423</v>
      </c>
      <c r="H157" s="80" t="str">
        <f>+'2026 TAS (2025 Counts)'!F159</f>
        <v>4PA</v>
      </c>
      <c r="I157" s="26" t="s">
        <v>46</v>
      </c>
      <c r="J157" s="26"/>
      <c r="K157" s="32">
        <v>0.75</v>
      </c>
      <c r="L157" s="28">
        <v>4000</v>
      </c>
      <c r="M157" s="28">
        <v>4270</v>
      </c>
      <c r="N157" s="337">
        <v>4350</v>
      </c>
      <c r="O157" s="17"/>
      <c r="P157" s="30">
        <f t="shared" si="2"/>
        <v>0</v>
      </c>
      <c r="Q157" s="341" t="s">
        <v>413</v>
      </c>
    </row>
    <row r="158" spans="1:17" ht="21" thickTop="1" thickBot="1" x14ac:dyDescent="0.45">
      <c r="A158" s="22">
        <v>116</v>
      </c>
      <c r="B158" s="24">
        <v>65</v>
      </c>
      <c r="C158" s="23" t="s">
        <v>227</v>
      </c>
      <c r="D158" s="24" t="s">
        <v>230</v>
      </c>
      <c r="E158" s="79" t="str">
        <f>+'2026 TAS (2025 Counts)'!E160</f>
        <v>RU</v>
      </c>
      <c r="F158" s="252" t="s">
        <v>52</v>
      </c>
      <c r="G158" s="335" t="s">
        <v>423</v>
      </c>
      <c r="H158" s="80" t="str">
        <f>+'2026 TAS (2025 Counts)'!F160</f>
        <v>4PA</v>
      </c>
      <c r="I158" s="26" t="s">
        <v>46</v>
      </c>
      <c r="J158" s="26"/>
      <c r="K158" s="32">
        <v>6.69</v>
      </c>
      <c r="L158" s="28">
        <v>4000</v>
      </c>
      <c r="M158" s="28">
        <v>4270</v>
      </c>
      <c r="N158" s="337">
        <v>4350</v>
      </c>
      <c r="O158" s="17"/>
      <c r="P158" s="30">
        <f t="shared" si="2"/>
        <v>0</v>
      </c>
      <c r="Q158" s="341" t="s">
        <v>413</v>
      </c>
    </row>
    <row r="159" spans="1:17" ht="21" thickTop="1" thickBot="1" x14ac:dyDescent="0.45">
      <c r="A159" s="432">
        <v>117.11</v>
      </c>
      <c r="B159" s="24">
        <v>64</v>
      </c>
      <c r="C159" s="23" t="s">
        <v>227</v>
      </c>
      <c r="D159" s="434" t="s">
        <v>443</v>
      </c>
      <c r="E159" s="79" t="str">
        <f>+'2026 TAS (2025 Counts)'!E161</f>
        <v>UZ</v>
      </c>
      <c r="F159" s="25"/>
      <c r="G159" s="439" t="s">
        <v>423</v>
      </c>
      <c r="H159" s="80" t="str">
        <f>+'2026 TAS (2025 Counts)'!F161</f>
        <v>4PA</v>
      </c>
      <c r="I159" s="26" t="s">
        <v>53</v>
      </c>
      <c r="J159" s="26"/>
      <c r="K159" s="336">
        <v>2.3199999999999998</v>
      </c>
      <c r="L159" s="28">
        <v>3290</v>
      </c>
      <c r="M159" s="28">
        <v>4580</v>
      </c>
      <c r="N159" s="438">
        <v>3360</v>
      </c>
      <c r="O159" s="17"/>
      <c r="P159" s="30">
        <f t="shared" si="2"/>
        <v>0</v>
      </c>
      <c r="Q159" s="436" t="s">
        <v>463</v>
      </c>
    </row>
    <row r="160" spans="1:17" ht="21" thickTop="1" thickBot="1" x14ac:dyDescent="0.45">
      <c r="A160" s="432">
        <v>117.12</v>
      </c>
      <c r="B160" s="24"/>
      <c r="C160" s="23" t="s">
        <v>227</v>
      </c>
      <c r="D160" s="434" t="s">
        <v>444</v>
      </c>
      <c r="E160" s="79" t="str">
        <f>+'2026 TAS (2025 Counts)'!E161</f>
        <v>UZ</v>
      </c>
      <c r="F160" s="25"/>
      <c r="G160" s="435" t="s">
        <v>425</v>
      </c>
      <c r="H160" s="80" t="s">
        <v>229</v>
      </c>
      <c r="I160" s="26" t="s">
        <v>53</v>
      </c>
      <c r="J160" s="26"/>
      <c r="K160" s="336"/>
      <c r="L160" s="28"/>
      <c r="M160" s="28">
        <v>4580</v>
      </c>
      <c r="N160" s="445">
        <v>3360</v>
      </c>
      <c r="O160" s="17"/>
      <c r="P160" s="30">
        <f t="shared" si="2"/>
        <v>0</v>
      </c>
      <c r="Q160" s="436" t="s">
        <v>412</v>
      </c>
    </row>
    <row r="161" spans="1:17" ht="21" thickTop="1" thickBot="1" x14ac:dyDescent="0.45">
      <c r="A161" s="22">
        <v>117.2</v>
      </c>
      <c r="B161" s="24" t="s">
        <v>232</v>
      </c>
      <c r="C161" s="23" t="s">
        <v>227</v>
      </c>
      <c r="D161" s="24" t="s">
        <v>233</v>
      </c>
      <c r="E161" s="79" t="str">
        <f>+'2026 TAS (2025 Counts)'!E162</f>
        <v>UZ</v>
      </c>
      <c r="F161" s="25"/>
      <c r="G161" s="335" t="s">
        <v>426</v>
      </c>
      <c r="H161" s="80" t="str">
        <f>+'2026 TAS (2025 Counts)'!F162</f>
        <v>4PA</v>
      </c>
      <c r="I161" s="26" t="s">
        <v>53</v>
      </c>
      <c r="J161" s="26"/>
      <c r="K161" s="32">
        <v>1.7</v>
      </c>
      <c r="L161" s="28">
        <v>3390</v>
      </c>
      <c r="M161" s="28">
        <v>3860</v>
      </c>
      <c r="N161" s="339">
        <v>3290</v>
      </c>
      <c r="O161" s="17"/>
      <c r="P161" s="30">
        <f t="shared" si="2"/>
        <v>0</v>
      </c>
      <c r="Q161" s="341" t="s">
        <v>410</v>
      </c>
    </row>
    <row r="162" spans="1:17" ht="21" thickTop="1" thickBot="1" x14ac:dyDescent="0.45">
      <c r="A162" s="22">
        <v>118</v>
      </c>
      <c r="B162" s="24">
        <v>311</v>
      </c>
      <c r="C162" s="23" t="s">
        <v>227</v>
      </c>
      <c r="D162" s="24" t="s">
        <v>234</v>
      </c>
      <c r="E162" s="79" t="str">
        <f>+'2026 TAS (2025 Counts)'!E163</f>
        <v>UZ</v>
      </c>
      <c r="F162" s="25"/>
      <c r="G162" s="335" t="s">
        <v>426</v>
      </c>
      <c r="H162" s="80" t="str">
        <f>+'2026 TAS (2025 Counts)'!F163</f>
        <v>4PA</v>
      </c>
      <c r="I162" s="253" t="s">
        <v>123</v>
      </c>
      <c r="J162" s="310" t="s">
        <v>53</v>
      </c>
      <c r="K162" s="32">
        <v>1.02</v>
      </c>
      <c r="L162" s="28">
        <v>3390</v>
      </c>
      <c r="M162" s="28">
        <v>4430</v>
      </c>
      <c r="N162" s="339">
        <v>3290</v>
      </c>
      <c r="O162" s="17"/>
      <c r="P162" s="30">
        <f t="shared" si="2"/>
        <v>0</v>
      </c>
      <c r="Q162" s="341" t="s">
        <v>410</v>
      </c>
    </row>
    <row r="163" spans="1:17" ht="21" thickTop="1" thickBot="1" x14ac:dyDescent="0.45">
      <c r="A163" s="11">
        <v>119</v>
      </c>
      <c r="B163" s="24" t="s">
        <v>235</v>
      </c>
      <c r="C163" s="12" t="s">
        <v>227</v>
      </c>
      <c r="D163" s="13" t="s">
        <v>236</v>
      </c>
      <c r="E163" s="79" t="str">
        <f>+'2026 TAS (2025 Counts)'!E164</f>
        <v>UZ</v>
      </c>
      <c r="F163" s="25"/>
      <c r="G163" s="335" t="s">
        <v>426</v>
      </c>
      <c r="H163" s="80" t="str">
        <f>+'2026 TAS (2025 Counts)'!F164</f>
        <v>4PA</v>
      </c>
      <c r="I163" s="371" t="s">
        <v>123</v>
      </c>
      <c r="J163" s="351" t="s">
        <v>53</v>
      </c>
      <c r="K163" s="13">
        <v>1.49</v>
      </c>
      <c r="L163" s="18">
        <v>3390</v>
      </c>
      <c r="M163" s="316">
        <v>5710</v>
      </c>
      <c r="N163" s="339">
        <v>3290</v>
      </c>
      <c r="O163" s="16"/>
      <c r="P163" s="20">
        <f t="shared" si="2"/>
        <v>0</v>
      </c>
      <c r="Q163" s="341" t="s">
        <v>410</v>
      </c>
    </row>
    <row r="164" spans="1:17" ht="21" thickTop="1" thickBot="1" x14ac:dyDescent="0.45">
      <c r="A164" s="11">
        <v>120.1</v>
      </c>
      <c r="B164" s="13" t="s">
        <v>237</v>
      </c>
      <c r="C164" s="12" t="s">
        <v>227</v>
      </c>
      <c r="D164" s="13" t="s">
        <v>238</v>
      </c>
      <c r="E164" s="79" t="str">
        <f>+'2026 TAS (2025 Counts)'!E165</f>
        <v>UZ</v>
      </c>
      <c r="F164" s="25"/>
      <c r="G164" s="335" t="s">
        <v>426</v>
      </c>
      <c r="H164" s="80" t="str">
        <f>+'2026 TAS (2025 Counts)'!F165</f>
        <v>6PA</v>
      </c>
      <c r="I164" s="371" t="s">
        <v>123</v>
      </c>
      <c r="J164" s="351" t="s">
        <v>53</v>
      </c>
      <c r="K164" s="13">
        <v>0.67</v>
      </c>
      <c r="L164" s="18">
        <v>4920</v>
      </c>
      <c r="M164" s="316">
        <v>5350</v>
      </c>
      <c r="N164" s="339">
        <v>4870</v>
      </c>
      <c r="O164" s="16"/>
      <c r="P164" s="20">
        <f t="shared" si="2"/>
        <v>0</v>
      </c>
      <c r="Q164" s="341" t="s">
        <v>410</v>
      </c>
    </row>
    <row r="165" spans="1:17" ht="21" thickTop="1" thickBot="1" x14ac:dyDescent="0.45">
      <c r="A165" s="11">
        <v>120.2</v>
      </c>
      <c r="B165" s="13" t="s">
        <v>235</v>
      </c>
      <c r="C165" s="12" t="s">
        <v>227</v>
      </c>
      <c r="D165" s="13" t="s">
        <v>240</v>
      </c>
      <c r="E165" s="79" t="str">
        <f>+'2026 TAS (2025 Counts)'!E166</f>
        <v>UZ</v>
      </c>
      <c r="F165" s="25"/>
      <c r="G165" s="335" t="s">
        <v>426</v>
      </c>
      <c r="H165" s="80" t="str">
        <f>+'2026 TAS (2025 Counts)'!F166</f>
        <v>6PA</v>
      </c>
      <c r="I165" s="371" t="s">
        <v>123</v>
      </c>
      <c r="J165" s="351" t="s">
        <v>53</v>
      </c>
      <c r="K165" s="31">
        <v>0.42</v>
      </c>
      <c r="L165" s="18">
        <v>4920</v>
      </c>
      <c r="M165" s="316">
        <v>5350</v>
      </c>
      <c r="N165" s="339">
        <v>4870</v>
      </c>
      <c r="O165" s="16"/>
      <c r="P165" s="20">
        <f t="shared" si="2"/>
        <v>0</v>
      </c>
      <c r="Q165" s="341" t="s">
        <v>410</v>
      </c>
    </row>
    <row r="166" spans="1:17" ht="21" thickTop="1" thickBot="1" x14ac:dyDescent="0.45">
      <c r="A166" s="22">
        <v>121</v>
      </c>
      <c r="B166" s="24">
        <v>12</v>
      </c>
      <c r="C166" s="353" t="s">
        <v>227</v>
      </c>
      <c r="D166" s="24" t="s">
        <v>241</v>
      </c>
      <c r="E166" s="79" t="str">
        <f>+'2026 TAS (2025 Counts)'!E167</f>
        <v>UZ</v>
      </c>
      <c r="F166" s="25"/>
      <c r="G166" s="335" t="s">
        <v>426</v>
      </c>
      <c r="H166" s="80" t="str">
        <f>+'2026 TAS (2025 Counts)'!F167</f>
        <v>4PA</v>
      </c>
      <c r="I166" s="253" t="s">
        <v>123</v>
      </c>
      <c r="J166" s="310" t="s">
        <v>53</v>
      </c>
      <c r="K166" s="32">
        <v>0.83</v>
      </c>
      <c r="L166" s="28">
        <v>3390</v>
      </c>
      <c r="M166" s="28">
        <v>4950</v>
      </c>
      <c r="N166" s="339">
        <v>3290</v>
      </c>
      <c r="O166" s="17"/>
      <c r="P166" s="30">
        <f t="shared" si="2"/>
        <v>0</v>
      </c>
      <c r="Q166" s="341" t="s">
        <v>410</v>
      </c>
    </row>
    <row r="167" spans="1:17" ht="21" thickTop="1" thickBot="1" x14ac:dyDescent="0.45">
      <c r="A167" s="22">
        <v>122</v>
      </c>
      <c r="B167" s="24">
        <v>102</v>
      </c>
      <c r="C167" s="23" t="s">
        <v>227</v>
      </c>
      <c r="D167" s="24" t="s">
        <v>242</v>
      </c>
      <c r="E167" s="79" t="str">
        <f>+'2026 TAS (2025 Counts)'!E168</f>
        <v>UZ</v>
      </c>
      <c r="F167" s="25"/>
      <c r="G167" s="335" t="s">
        <v>426</v>
      </c>
      <c r="H167" s="80" t="str">
        <f>+'2026 TAS (2025 Counts)'!F168</f>
        <v>4PA</v>
      </c>
      <c r="I167" s="26" t="s">
        <v>53</v>
      </c>
      <c r="J167" s="26"/>
      <c r="K167" s="32">
        <v>0.8</v>
      </c>
      <c r="L167" s="28">
        <v>3390</v>
      </c>
      <c r="M167" s="28">
        <v>4490</v>
      </c>
      <c r="N167" s="339">
        <v>3290</v>
      </c>
      <c r="O167" s="17"/>
      <c r="P167" s="30">
        <f t="shared" si="2"/>
        <v>0</v>
      </c>
      <c r="Q167" s="341" t="s">
        <v>410</v>
      </c>
    </row>
    <row r="168" spans="1:17" ht="21" thickTop="1" thickBot="1" x14ac:dyDescent="0.45">
      <c r="A168" s="22">
        <v>123</v>
      </c>
      <c r="B168" s="24">
        <v>102</v>
      </c>
      <c r="C168" s="23" t="s">
        <v>227</v>
      </c>
      <c r="D168" s="24" t="s">
        <v>445</v>
      </c>
      <c r="E168" s="79" t="str">
        <f>+'2026 TAS (2025 Counts)'!E169</f>
        <v>UZ</v>
      </c>
      <c r="F168" s="25"/>
      <c r="G168" s="335" t="s">
        <v>426</v>
      </c>
      <c r="H168" s="80" t="str">
        <f>+'2026 TAS (2025 Counts)'!F169</f>
        <v>4PA</v>
      </c>
      <c r="I168" s="26" t="s">
        <v>53</v>
      </c>
      <c r="J168" s="26"/>
      <c r="K168" s="32">
        <v>2.4300000000000002</v>
      </c>
      <c r="L168" s="28">
        <v>3390</v>
      </c>
      <c r="M168" s="28">
        <v>4490</v>
      </c>
      <c r="N168" s="339">
        <v>3290</v>
      </c>
      <c r="O168" s="17"/>
      <c r="P168" s="30">
        <f t="shared" si="2"/>
        <v>0</v>
      </c>
      <c r="Q168" s="341" t="s">
        <v>410</v>
      </c>
    </row>
    <row r="169" spans="1:17" ht="21" thickTop="1" thickBot="1" x14ac:dyDescent="0.45">
      <c r="A169" s="22">
        <v>124</v>
      </c>
      <c r="B169" s="24"/>
      <c r="C169" s="23" t="s">
        <v>227</v>
      </c>
      <c r="D169" s="24" t="s">
        <v>446</v>
      </c>
      <c r="E169" s="79" t="str">
        <f>+'2026 TAS (2025 Counts)'!E170</f>
        <v>UZ</v>
      </c>
      <c r="F169" s="335" t="s">
        <v>45</v>
      </c>
      <c r="G169" s="335" t="s">
        <v>426</v>
      </c>
      <c r="H169" s="80" t="str">
        <f>+'2026 TAS (2025 Counts)'!F170</f>
        <v>4PA</v>
      </c>
      <c r="I169" s="26" t="s">
        <v>53</v>
      </c>
      <c r="J169" s="310" t="s">
        <v>46</v>
      </c>
      <c r="K169" s="32">
        <v>3.69</v>
      </c>
      <c r="L169" s="28">
        <v>3390</v>
      </c>
      <c r="M169" s="28">
        <v>4310</v>
      </c>
      <c r="N169" s="339">
        <v>3290</v>
      </c>
      <c r="O169" s="17"/>
      <c r="P169" s="30">
        <f t="shared" si="2"/>
        <v>0</v>
      </c>
      <c r="Q169" s="341" t="s">
        <v>410</v>
      </c>
    </row>
    <row r="170" spans="1:17" ht="21" thickTop="1" thickBot="1" x14ac:dyDescent="0.45">
      <c r="A170" s="22">
        <v>125.1</v>
      </c>
      <c r="B170" s="24">
        <v>47</v>
      </c>
      <c r="C170" s="23" t="s">
        <v>227</v>
      </c>
      <c r="D170" s="24" t="s">
        <v>375</v>
      </c>
      <c r="E170" s="79" t="str">
        <f>+'2026 TAS (2025 Counts)'!E171</f>
        <v>UZ</v>
      </c>
      <c r="F170" s="335" t="s">
        <v>45</v>
      </c>
      <c r="G170" s="335" t="s">
        <v>425</v>
      </c>
      <c r="H170" s="80" t="str">
        <f>+'2026 TAS (2025 Counts)'!F171</f>
        <v>4PA</v>
      </c>
      <c r="I170" s="26" t="s">
        <v>53</v>
      </c>
      <c r="J170" s="310" t="s">
        <v>46</v>
      </c>
      <c r="K170" s="32">
        <v>5.39</v>
      </c>
      <c r="L170" s="28">
        <v>3290</v>
      </c>
      <c r="M170" s="28">
        <v>3550</v>
      </c>
      <c r="N170" s="339">
        <v>3360</v>
      </c>
      <c r="O170" s="17"/>
      <c r="P170" s="30">
        <f t="shared" si="2"/>
        <v>0</v>
      </c>
      <c r="Q170" s="341" t="s">
        <v>412</v>
      </c>
    </row>
    <row r="171" spans="1:17" ht="21" thickTop="1" thickBot="1" x14ac:dyDescent="0.45">
      <c r="A171" s="22">
        <v>125.2</v>
      </c>
      <c r="B171" s="24">
        <v>47</v>
      </c>
      <c r="C171" s="23" t="s">
        <v>227</v>
      </c>
      <c r="D171" s="24" t="s">
        <v>376</v>
      </c>
      <c r="E171" s="79" t="str">
        <f>+'2026 TAS (2025 Counts)'!E172</f>
        <v>UZ</v>
      </c>
      <c r="F171" s="335" t="s">
        <v>45</v>
      </c>
      <c r="G171" s="335" t="s">
        <v>425</v>
      </c>
      <c r="H171" s="80" t="str">
        <f>+'2026 TAS (2025 Counts)'!F172</f>
        <v>4PA</v>
      </c>
      <c r="I171" s="26" t="s">
        <v>53</v>
      </c>
      <c r="J171" s="310" t="s">
        <v>46</v>
      </c>
      <c r="K171" s="32">
        <v>0.6</v>
      </c>
      <c r="L171" s="28">
        <v>3290</v>
      </c>
      <c r="M171" s="28">
        <v>4170</v>
      </c>
      <c r="N171" s="339">
        <v>3360</v>
      </c>
      <c r="O171" s="17"/>
      <c r="P171" s="30">
        <f t="shared" si="2"/>
        <v>0</v>
      </c>
      <c r="Q171" s="341" t="s">
        <v>412</v>
      </c>
    </row>
    <row r="172" spans="1:17" ht="21" thickTop="1" thickBot="1" x14ac:dyDescent="0.45">
      <c r="A172" s="22">
        <v>126</v>
      </c>
      <c r="B172" s="24">
        <v>47</v>
      </c>
      <c r="C172" s="23" t="s">
        <v>227</v>
      </c>
      <c r="D172" s="24" t="s">
        <v>377</v>
      </c>
      <c r="E172" s="79" t="str">
        <f>+'2026 TAS (2025 Counts)'!E173</f>
        <v>UZ</v>
      </c>
      <c r="F172" s="25"/>
      <c r="G172" s="335" t="s">
        <v>425</v>
      </c>
      <c r="H172" s="80" t="str">
        <f>+'2026 TAS (2025 Counts)'!F173</f>
        <v>4PA</v>
      </c>
      <c r="I172" s="26" t="s">
        <v>53</v>
      </c>
      <c r="J172" s="310" t="s">
        <v>46</v>
      </c>
      <c r="K172" s="32">
        <v>2.25</v>
      </c>
      <c r="L172" s="28">
        <v>3290</v>
      </c>
      <c r="M172" s="28">
        <v>4170</v>
      </c>
      <c r="N172" s="339">
        <v>3360</v>
      </c>
      <c r="O172" s="17"/>
      <c r="P172" s="30">
        <f t="shared" si="2"/>
        <v>0</v>
      </c>
      <c r="Q172" s="341" t="s">
        <v>412</v>
      </c>
    </row>
    <row r="173" spans="1:17" s="21" customFormat="1" ht="21" thickTop="1" thickBot="1" x14ac:dyDescent="0.45">
      <c r="A173" s="22">
        <v>127</v>
      </c>
      <c r="B173" s="24">
        <v>251</v>
      </c>
      <c r="C173" s="23" t="s">
        <v>246</v>
      </c>
      <c r="D173" s="24" t="s">
        <v>247</v>
      </c>
      <c r="E173" s="79" t="str">
        <f>+'2026 TAS (2025 Counts)'!E174</f>
        <v>RU</v>
      </c>
      <c r="F173" s="252" t="s">
        <v>52</v>
      </c>
      <c r="G173" s="335" t="s">
        <v>52</v>
      </c>
      <c r="H173" s="80" t="str">
        <f>+'2026 TAS (2025 Counts)'!F174</f>
        <v>6IF</v>
      </c>
      <c r="I173" s="26" t="s">
        <v>46</v>
      </c>
      <c r="J173" s="26"/>
      <c r="K173" s="32">
        <v>0.94</v>
      </c>
      <c r="L173" s="28">
        <v>8110</v>
      </c>
      <c r="M173" s="28">
        <v>7250</v>
      </c>
      <c r="N173" s="337">
        <v>8490</v>
      </c>
      <c r="O173" s="17"/>
      <c r="P173" s="30">
        <f t="shared" si="2"/>
        <v>0</v>
      </c>
      <c r="Q173" s="344" t="s">
        <v>407</v>
      </c>
    </row>
    <row r="174" spans="1:17" ht="21" thickTop="1" thickBot="1" x14ac:dyDescent="0.45">
      <c r="A174" s="22">
        <v>128</v>
      </c>
      <c r="B174" s="24">
        <v>256</v>
      </c>
      <c r="C174" s="23" t="s">
        <v>246</v>
      </c>
      <c r="D174" s="24" t="s">
        <v>249</v>
      </c>
      <c r="E174" s="79" t="str">
        <f>+'2026 TAS (2025 Counts)'!E175</f>
        <v>RU</v>
      </c>
      <c r="F174" s="252" t="s">
        <v>52</v>
      </c>
      <c r="G174" s="335" t="s">
        <v>52</v>
      </c>
      <c r="H174" s="80" t="str">
        <f>+'2026 TAS (2025 Counts)'!F175</f>
        <v>6IF</v>
      </c>
      <c r="I174" s="26" t="s">
        <v>46</v>
      </c>
      <c r="J174" s="26"/>
      <c r="K174" s="32">
        <v>7.22</v>
      </c>
      <c r="L174" s="28">
        <v>8110</v>
      </c>
      <c r="M174" s="28">
        <v>7250</v>
      </c>
      <c r="N174" s="337">
        <v>8490</v>
      </c>
      <c r="O174" s="17"/>
      <c r="P174" s="30">
        <f t="shared" si="2"/>
        <v>0</v>
      </c>
      <c r="Q174" s="344" t="s">
        <v>407</v>
      </c>
    </row>
    <row r="175" spans="1:17" ht="21" thickTop="1" thickBot="1" x14ac:dyDescent="0.45">
      <c r="A175" s="22">
        <v>129</v>
      </c>
      <c r="B175" s="24">
        <v>261</v>
      </c>
      <c r="C175" s="23" t="s">
        <v>246</v>
      </c>
      <c r="D175" s="24" t="s">
        <v>127</v>
      </c>
      <c r="E175" s="79" t="str">
        <f>+'2026 TAS (2025 Counts)'!E176</f>
        <v>TR</v>
      </c>
      <c r="F175" s="25"/>
      <c r="G175" s="335" t="s">
        <v>52</v>
      </c>
      <c r="H175" s="80" t="str">
        <f>+'2026 TAS (2025 Counts)'!F176</f>
        <v>6IF</v>
      </c>
      <c r="I175" s="26" t="s">
        <v>46</v>
      </c>
      <c r="J175" s="26"/>
      <c r="K175" s="32">
        <v>5.74</v>
      </c>
      <c r="L175" s="28">
        <v>8110</v>
      </c>
      <c r="M175" s="28">
        <v>8490</v>
      </c>
      <c r="N175" s="337">
        <v>8490</v>
      </c>
      <c r="O175" s="17"/>
      <c r="P175" s="30">
        <f t="shared" si="2"/>
        <v>0</v>
      </c>
      <c r="Q175" s="344" t="s">
        <v>408</v>
      </c>
    </row>
    <row r="176" spans="1:17" ht="21" thickTop="1" thickBot="1" x14ac:dyDescent="0.45">
      <c r="A176" s="22">
        <v>130</v>
      </c>
      <c r="B176" s="24">
        <v>257</v>
      </c>
      <c r="C176" s="23" t="s">
        <v>246</v>
      </c>
      <c r="D176" s="24" t="s">
        <v>250</v>
      </c>
      <c r="E176" s="79" t="str">
        <f>+'2026 TAS (2025 Counts)'!E177</f>
        <v>TR</v>
      </c>
      <c r="F176" s="25"/>
      <c r="G176" s="335" t="s">
        <v>52</v>
      </c>
      <c r="H176" s="80" t="str">
        <f>+'2026 TAS (2025 Counts)'!F177</f>
        <v>6IF</v>
      </c>
      <c r="I176" s="26" t="s">
        <v>46</v>
      </c>
      <c r="J176" s="26"/>
      <c r="K176" s="32">
        <v>6.68</v>
      </c>
      <c r="L176" s="28">
        <v>8110</v>
      </c>
      <c r="M176" s="28">
        <v>8490</v>
      </c>
      <c r="N176" s="337">
        <v>8490</v>
      </c>
      <c r="O176" s="17"/>
      <c r="P176" s="30">
        <f t="shared" si="2"/>
        <v>0</v>
      </c>
      <c r="Q176" s="344" t="s">
        <v>408</v>
      </c>
    </row>
    <row r="177" spans="1:17" ht="21" thickTop="1" thickBot="1" x14ac:dyDescent="0.45">
      <c r="A177" s="22">
        <v>131</v>
      </c>
      <c r="B177" s="24">
        <v>258</v>
      </c>
      <c r="C177" s="23" t="s">
        <v>246</v>
      </c>
      <c r="D177" s="24" t="s">
        <v>251</v>
      </c>
      <c r="E177" s="79" t="str">
        <f>+'2026 TAS (2025 Counts)'!E178</f>
        <v>TR</v>
      </c>
      <c r="F177" s="25"/>
      <c r="G177" s="335" t="s">
        <v>52</v>
      </c>
      <c r="H177" s="80" t="str">
        <f>+'2026 TAS (2025 Counts)'!F178</f>
        <v>6IF</v>
      </c>
      <c r="I177" s="253" t="s">
        <v>53</v>
      </c>
      <c r="J177" s="310" t="s">
        <v>46</v>
      </c>
      <c r="K177" s="32">
        <v>5.65</v>
      </c>
      <c r="L177" s="28">
        <v>9600</v>
      </c>
      <c r="M177" s="28">
        <v>10200</v>
      </c>
      <c r="N177" s="337">
        <v>10200</v>
      </c>
      <c r="O177" s="17"/>
      <c r="P177" s="30">
        <f t="shared" si="2"/>
        <v>0</v>
      </c>
      <c r="Q177" s="344" t="s">
        <v>462</v>
      </c>
    </row>
    <row r="178" spans="1:17" ht="21" thickTop="1" thickBot="1" x14ac:dyDescent="0.45">
      <c r="A178" s="22">
        <v>132</v>
      </c>
      <c r="B178" s="24">
        <v>55</v>
      </c>
      <c r="C178" s="23" t="s">
        <v>246</v>
      </c>
      <c r="D178" s="24" t="s">
        <v>252</v>
      </c>
      <c r="E178" s="79" t="str">
        <f>+'2026 TAS (2025 Counts)'!E179</f>
        <v>UZ</v>
      </c>
      <c r="F178" s="335" t="s">
        <v>45</v>
      </c>
      <c r="G178" s="335" t="s">
        <v>52</v>
      </c>
      <c r="H178" s="80" t="str">
        <f>+'2026 TAS (2025 Counts)'!F179</f>
        <v>10lF</v>
      </c>
      <c r="I178" s="253" t="s">
        <v>53</v>
      </c>
      <c r="J178" s="310" t="s">
        <v>46</v>
      </c>
      <c r="K178" s="32">
        <v>5.96</v>
      </c>
      <c r="L178" s="28">
        <v>9600</v>
      </c>
      <c r="M178" s="28">
        <v>15870</v>
      </c>
      <c r="N178" s="337">
        <v>18220</v>
      </c>
      <c r="O178" s="17"/>
      <c r="P178" s="30">
        <f t="shared" si="2"/>
        <v>0</v>
      </c>
      <c r="Q178" s="344" t="s">
        <v>489</v>
      </c>
    </row>
    <row r="179" spans="1:17" ht="21" thickTop="1" thickBot="1" x14ac:dyDescent="0.45">
      <c r="A179" s="22">
        <v>133</v>
      </c>
      <c r="B179" s="24">
        <v>9905</v>
      </c>
      <c r="C179" s="23" t="s">
        <v>246</v>
      </c>
      <c r="D179" s="24" t="s">
        <v>245</v>
      </c>
      <c r="E179" s="79" t="str">
        <f>+'2026 TAS (2025 Counts)'!E180</f>
        <v>UZ</v>
      </c>
      <c r="F179" s="335" t="s">
        <v>45</v>
      </c>
      <c r="G179" s="335" t="s">
        <v>52</v>
      </c>
      <c r="H179" s="80" t="str">
        <f>+'2026 TAS (2025 Counts)'!F180</f>
        <v>10lF</v>
      </c>
      <c r="I179" s="253" t="s">
        <v>53</v>
      </c>
      <c r="J179" s="310" t="s">
        <v>46</v>
      </c>
      <c r="K179" s="32">
        <v>2.82</v>
      </c>
      <c r="L179" s="28">
        <v>9600</v>
      </c>
      <c r="M179" s="28">
        <v>15870</v>
      </c>
      <c r="N179" s="337">
        <v>18220</v>
      </c>
      <c r="O179" s="17"/>
      <c r="P179" s="30">
        <f t="shared" si="2"/>
        <v>0</v>
      </c>
      <c r="Q179" s="344" t="s">
        <v>489</v>
      </c>
    </row>
    <row r="180" spans="1:17" ht="21" thickTop="1" thickBot="1" x14ac:dyDescent="0.45">
      <c r="A180" s="22">
        <v>134</v>
      </c>
      <c r="B180" s="24">
        <v>20</v>
      </c>
      <c r="C180" s="23" t="s">
        <v>253</v>
      </c>
      <c r="D180" s="24" t="s">
        <v>254</v>
      </c>
      <c r="E180" s="79" t="str">
        <f>+'2026 TAS (2025 Counts)'!E181</f>
        <v>UZ</v>
      </c>
      <c r="F180" s="25"/>
      <c r="G180" s="252" t="s">
        <v>429</v>
      </c>
      <c r="H180" s="80" t="str">
        <f>+'2026 TAS (2025 Counts)'!F181</f>
        <v>2MA</v>
      </c>
      <c r="I180" s="26" t="s">
        <v>53</v>
      </c>
      <c r="J180" s="26"/>
      <c r="K180" s="32">
        <v>3.45</v>
      </c>
      <c r="L180" s="28">
        <v>2060</v>
      </c>
      <c r="M180" s="28">
        <v>2180</v>
      </c>
      <c r="N180" s="337">
        <v>1330</v>
      </c>
      <c r="O180" s="17"/>
      <c r="P180" s="30">
        <f t="shared" si="2"/>
        <v>0</v>
      </c>
      <c r="Q180" s="341" t="s">
        <v>416</v>
      </c>
    </row>
    <row r="181" spans="1:17" ht="21" thickTop="1" thickBot="1" x14ac:dyDescent="0.45">
      <c r="A181" s="22">
        <v>135</v>
      </c>
      <c r="B181" s="24">
        <v>276</v>
      </c>
      <c r="C181" s="23" t="s">
        <v>253</v>
      </c>
      <c r="D181" s="24" t="s">
        <v>255</v>
      </c>
      <c r="E181" s="79" t="str">
        <f>+'2026 TAS (2025 Counts)'!E182</f>
        <v>UZ</v>
      </c>
      <c r="F181" s="25"/>
      <c r="G181" s="335" t="s">
        <v>425</v>
      </c>
      <c r="H181" s="80" t="str">
        <f>+'2026 TAS (2025 Counts)'!F182</f>
        <v>2MA</v>
      </c>
      <c r="I181" s="26" t="s">
        <v>53</v>
      </c>
      <c r="J181" s="26"/>
      <c r="K181" s="32">
        <v>3.95</v>
      </c>
      <c r="L181" s="28">
        <v>2060</v>
      </c>
      <c r="M181" s="28">
        <v>2180</v>
      </c>
      <c r="N181" s="337">
        <v>2020</v>
      </c>
      <c r="O181" s="17"/>
      <c r="P181" s="30">
        <f t="shared" si="2"/>
        <v>0</v>
      </c>
      <c r="Q181" s="341" t="s">
        <v>419</v>
      </c>
    </row>
    <row r="182" spans="1:17" ht="21" thickTop="1" thickBot="1" x14ac:dyDescent="0.45">
      <c r="A182" s="22">
        <v>136</v>
      </c>
      <c r="B182" s="24">
        <v>275</v>
      </c>
      <c r="C182" s="23" t="s">
        <v>253</v>
      </c>
      <c r="D182" s="24" t="s">
        <v>256</v>
      </c>
      <c r="E182" s="79" t="str">
        <f>+'2026 TAS (2025 Counts)'!E183</f>
        <v>UZ</v>
      </c>
      <c r="F182" s="25"/>
      <c r="G182" s="335" t="s">
        <v>425</v>
      </c>
      <c r="H182" s="80" t="str">
        <f>+'2026 TAS (2025 Counts)'!F183</f>
        <v>2MA</v>
      </c>
      <c r="I182" s="26" t="s">
        <v>53</v>
      </c>
      <c r="J182" s="26"/>
      <c r="K182" s="32">
        <v>2.4300000000000002</v>
      </c>
      <c r="L182" s="28">
        <v>1560</v>
      </c>
      <c r="M182" s="28">
        <v>1600</v>
      </c>
      <c r="N182" s="337">
        <v>2020</v>
      </c>
      <c r="O182" s="17"/>
      <c r="P182" s="30">
        <f t="shared" si="2"/>
        <v>0</v>
      </c>
      <c r="Q182" s="341" t="s">
        <v>419</v>
      </c>
    </row>
    <row r="183" spans="1:17" ht="21" thickTop="1" thickBot="1" x14ac:dyDescent="0.45">
      <c r="A183" s="22">
        <v>137</v>
      </c>
      <c r="B183" s="24">
        <v>110</v>
      </c>
      <c r="C183" s="23" t="s">
        <v>253</v>
      </c>
      <c r="D183" s="24" t="s">
        <v>257</v>
      </c>
      <c r="E183" s="79" t="str">
        <f>+'2026 TAS (2025 Counts)'!E184</f>
        <v>UZ</v>
      </c>
      <c r="F183" s="25"/>
      <c r="G183" s="335" t="s">
        <v>426</v>
      </c>
      <c r="H183" s="80" t="str">
        <f>+'2026 TAS (2025 Counts)'!F184</f>
        <v>4MA</v>
      </c>
      <c r="I183" s="26" t="s">
        <v>53</v>
      </c>
      <c r="J183" s="26"/>
      <c r="K183" s="32">
        <v>1.53</v>
      </c>
      <c r="L183" s="28">
        <v>3390</v>
      </c>
      <c r="M183" s="28">
        <v>3580</v>
      </c>
      <c r="N183" s="339">
        <v>3290</v>
      </c>
      <c r="O183" s="17"/>
      <c r="P183" s="30">
        <f t="shared" si="2"/>
        <v>0</v>
      </c>
      <c r="Q183" s="341" t="s">
        <v>418</v>
      </c>
    </row>
    <row r="184" spans="1:17" ht="21" thickTop="1" thickBot="1" x14ac:dyDescent="0.45">
      <c r="A184" s="22">
        <v>138</v>
      </c>
      <c r="B184" s="24">
        <v>329</v>
      </c>
      <c r="C184" s="23" t="s">
        <v>253</v>
      </c>
      <c r="D184" s="24" t="s">
        <v>258</v>
      </c>
      <c r="E184" s="79" t="str">
        <f>+'2026 TAS (2025 Counts)'!E185</f>
        <v>UZ</v>
      </c>
      <c r="F184" s="25"/>
      <c r="G184" s="335" t="s">
        <v>425</v>
      </c>
      <c r="H184" s="80" t="str">
        <f>+'2026 TAS (2025 Counts)'!F185</f>
        <v>4MA</v>
      </c>
      <c r="I184" s="26" t="s">
        <v>53</v>
      </c>
      <c r="J184" s="26"/>
      <c r="K184" s="32">
        <v>2.83</v>
      </c>
      <c r="L184" s="28">
        <v>3390</v>
      </c>
      <c r="M184" s="28">
        <v>3580</v>
      </c>
      <c r="N184" s="339">
        <v>3360</v>
      </c>
      <c r="O184" s="17"/>
      <c r="P184" s="30">
        <f t="shared" si="2"/>
        <v>0</v>
      </c>
      <c r="Q184" s="341" t="s">
        <v>417</v>
      </c>
    </row>
    <row r="185" spans="1:17" ht="21" thickTop="1" thickBot="1" x14ac:dyDescent="0.45">
      <c r="A185" s="22">
        <v>139</v>
      </c>
      <c r="B185" s="24">
        <v>329</v>
      </c>
      <c r="C185" s="23" t="s">
        <v>253</v>
      </c>
      <c r="D185" s="24" t="s">
        <v>259</v>
      </c>
      <c r="E185" s="79" t="str">
        <f>+'2026 TAS (2025 Counts)'!E186</f>
        <v>UZ</v>
      </c>
      <c r="F185" s="25"/>
      <c r="G185" s="335" t="s">
        <v>426</v>
      </c>
      <c r="H185" s="80" t="str">
        <f>+'2026 TAS (2025 Counts)'!F186</f>
        <v>4MA</v>
      </c>
      <c r="I185" s="26" t="s">
        <v>53</v>
      </c>
      <c r="J185" s="26"/>
      <c r="K185" s="32">
        <v>0.1</v>
      </c>
      <c r="L185" s="28">
        <v>3390</v>
      </c>
      <c r="M185" s="28">
        <v>3580</v>
      </c>
      <c r="N185" s="339">
        <v>3290</v>
      </c>
      <c r="O185" s="17"/>
      <c r="P185" s="30">
        <f t="shared" si="2"/>
        <v>0</v>
      </c>
      <c r="Q185" s="341" t="s">
        <v>418</v>
      </c>
    </row>
    <row r="186" spans="1:17" ht="21" thickTop="1" thickBot="1" x14ac:dyDescent="0.45">
      <c r="A186" s="22">
        <v>140</v>
      </c>
      <c r="B186" s="24">
        <v>240</v>
      </c>
      <c r="C186" s="23" t="s">
        <v>253</v>
      </c>
      <c r="D186" s="24" t="s">
        <v>241</v>
      </c>
      <c r="E186" s="79" t="str">
        <f>+'2026 TAS (2025 Counts)'!E187</f>
        <v>UZ</v>
      </c>
      <c r="F186" s="25"/>
      <c r="G186" s="335" t="s">
        <v>426</v>
      </c>
      <c r="H186" s="80" t="str">
        <f>+'2026 TAS (2025 Counts)'!F187</f>
        <v>4MA</v>
      </c>
      <c r="I186" s="26" t="s">
        <v>53</v>
      </c>
      <c r="J186" s="26"/>
      <c r="K186" s="32">
        <v>0.9</v>
      </c>
      <c r="L186" s="28">
        <v>3390</v>
      </c>
      <c r="M186" s="28">
        <v>3580</v>
      </c>
      <c r="N186" s="339">
        <v>3290</v>
      </c>
      <c r="O186" s="17"/>
      <c r="P186" s="30">
        <f t="shared" si="2"/>
        <v>0</v>
      </c>
      <c r="Q186" s="341" t="s">
        <v>418</v>
      </c>
    </row>
    <row r="187" spans="1:17" ht="21" thickTop="1" thickBot="1" x14ac:dyDescent="0.45">
      <c r="A187" s="22">
        <v>141</v>
      </c>
      <c r="B187" s="24">
        <v>9</v>
      </c>
      <c r="C187" s="23" t="s">
        <v>260</v>
      </c>
      <c r="D187" s="24" t="s">
        <v>261</v>
      </c>
      <c r="E187" s="79" t="str">
        <f>+'2026 TAS (2025 Counts)'!E188</f>
        <v>UZ</v>
      </c>
      <c r="F187" s="25"/>
      <c r="G187" s="335" t="s">
        <v>427</v>
      </c>
      <c r="H187" s="80" t="str">
        <f>+'2026 TAS (2025 Counts)'!F188</f>
        <v>2MA</v>
      </c>
      <c r="I187" s="26" t="s">
        <v>53</v>
      </c>
      <c r="J187" s="26"/>
      <c r="K187" s="32">
        <v>1.03</v>
      </c>
      <c r="L187" s="28">
        <v>1560</v>
      </c>
      <c r="M187" s="28">
        <v>1600</v>
      </c>
      <c r="N187" s="337">
        <v>1580</v>
      </c>
      <c r="O187" s="17"/>
      <c r="P187" s="30">
        <f t="shared" si="2"/>
        <v>0</v>
      </c>
      <c r="Q187" s="341" t="s">
        <v>420</v>
      </c>
    </row>
    <row r="188" spans="1:17" ht="21" thickTop="1" thickBot="1" x14ac:dyDescent="0.45">
      <c r="A188" s="22">
        <v>142</v>
      </c>
      <c r="B188" s="24"/>
      <c r="C188" s="23" t="s">
        <v>253</v>
      </c>
      <c r="D188" s="24" t="s">
        <v>262</v>
      </c>
      <c r="E188" s="79" t="str">
        <f>+'2026 TAS (2025 Counts)'!E189</f>
        <v>UZ</v>
      </c>
      <c r="F188" s="25"/>
      <c r="G188" s="335" t="s">
        <v>425</v>
      </c>
      <c r="H188" s="80" t="str">
        <f>+'2026 TAS (2025 Counts)'!F189</f>
        <v>2MA</v>
      </c>
      <c r="I188" s="26" t="s">
        <v>53</v>
      </c>
      <c r="J188" s="26"/>
      <c r="K188" s="32">
        <v>2.87</v>
      </c>
      <c r="L188" s="28">
        <v>2060</v>
      </c>
      <c r="M188" s="28">
        <v>2180</v>
      </c>
      <c r="N188" s="337">
        <v>2020</v>
      </c>
      <c r="O188" s="17"/>
      <c r="P188" s="30">
        <f t="shared" si="2"/>
        <v>0</v>
      </c>
      <c r="Q188" s="341" t="s">
        <v>419</v>
      </c>
    </row>
    <row r="189" spans="1:17" ht="21" thickTop="1" thickBot="1" x14ac:dyDescent="0.45">
      <c r="A189" s="22">
        <v>143.1</v>
      </c>
      <c r="B189" s="24"/>
      <c r="C189" s="23" t="s">
        <v>253</v>
      </c>
      <c r="D189" s="24" t="s">
        <v>263</v>
      </c>
      <c r="E189" s="79" t="str">
        <f>+'2026 TAS (2025 Counts)'!E190</f>
        <v>UZ</v>
      </c>
      <c r="F189" s="335" t="s">
        <v>45</v>
      </c>
      <c r="G189" s="335" t="s">
        <v>425</v>
      </c>
      <c r="H189" s="80" t="str">
        <f>+'2026 TAS (2025 Counts)'!F190</f>
        <v>2MA</v>
      </c>
      <c r="I189" s="26" t="s">
        <v>53</v>
      </c>
      <c r="J189" s="26"/>
      <c r="K189" s="32">
        <v>4.79</v>
      </c>
      <c r="L189" s="28">
        <v>2040</v>
      </c>
      <c r="M189" s="28">
        <v>2110</v>
      </c>
      <c r="N189" s="337">
        <v>2020</v>
      </c>
      <c r="O189" s="17"/>
      <c r="P189" s="30">
        <f t="shared" si="2"/>
        <v>0</v>
      </c>
      <c r="Q189" s="341" t="s">
        <v>419</v>
      </c>
    </row>
    <row r="190" spans="1:17" ht="21" thickTop="1" thickBot="1" x14ac:dyDescent="0.45">
      <c r="A190" s="334">
        <v>143.19999999999999</v>
      </c>
      <c r="B190" s="24">
        <v>78</v>
      </c>
      <c r="C190" s="23" t="s">
        <v>253</v>
      </c>
      <c r="D190" s="24" t="s">
        <v>264</v>
      </c>
      <c r="E190" s="79" t="str">
        <f>+'2026 TAS (2025 Counts)'!E191</f>
        <v>UZ</v>
      </c>
      <c r="F190" s="335" t="s">
        <v>45</v>
      </c>
      <c r="G190" s="335" t="s">
        <v>429</v>
      </c>
      <c r="H190" s="80" t="str">
        <f>+'2026 TAS (2025 Counts)'!F191</f>
        <v>2MA</v>
      </c>
      <c r="I190" s="26" t="s">
        <v>53</v>
      </c>
      <c r="J190" s="26"/>
      <c r="K190" s="32">
        <v>9.81</v>
      </c>
      <c r="L190" s="28">
        <v>2040</v>
      </c>
      <c r="M190" s="28">
        <v>2110</v>
      </c>
      <c r="N190" s="337">
        <v>1330</v>
      </c>
      <c r="O190" s="17"/>
      <c r="P190" s="30">
        <f t="shared" si="2"/>
        <v>0</v>
      </c>
      <c r="Q190" s="333" t="s">
        <v>416</v>
      </c>
    </row>
    <row r="191" spans="1:17" ht="21" thickTop="1" thickBot="1" x14ac:dyDescent="0.45">
      <c r="A191" s="22">
        <v>144.1</v>
      </c>
      <c r="B191" s="24">
        <v>274</v>
      </c>
      <c r="C191" s="23" t="s">
        <v>253</v>
      </c>
      <c r="D191" s="24" t="s">
        <v>342</v>
      </c>
      <c r="E191" s="79" t="str">
        <f>+'2026 TAS (2025 Counts)'!E192</f>
        <v>UZ</v>
      </c>
      <c r="F191" s="25"/>
      <c r="G191" s="335" t="s">
        <v>425</v>
      </c>
      <c r="H191" s="80" t="str">
        <f>+'2026 TAS (2025 Counts)'!F192</f>
        <v>2MA</v>
      </c>
      <c r="I191" s="26" t="s">
        <v>53</v>
      </c>
      <c r="J191" s="26"/>
      <c r="K191" s="32">
        <v>2.2799999999999998</v>
      </c>
      <c r="L191" s="28">
        <v>1560</v>
      </c>
      <c r="M191" s="28">
        <v>1990</v>
      </c>
      <c r="N191" s="337">
        <v>2020</v>
      </c>
      <c r="O191" s="17"/>
      <c r="P191" s="30">
        <f t="shared" si="2"/>
        <v>0</v>
      </c>
      <c r="Q191" s="341" t="s">
        <v>419</v>
      </c>
    </row>
    <row r="192" spans="1:17" ht="21" thickTop="1" thickBot="1" x14ac:dyDescent="0.45">
      <c r="A192" s="22">
        <v>144.19999999999999</v>
      </c>
      <c r="B192" s="24"/>
      <c r="C192" s="23" t="s">
        <v>253</v>
      </c>
      <c r="D192" s="24" t="s">
        <v>343</v>
      </c>
      <c r="E192" s="79" t="str">
        <f>+'2026 TAS (2025 Counts)'!E193</f>
        <v>UZ</v>
      </c>
      <c r="F192" s="25"/>
      <c r="G192" s="335" t="s">
        <v>425</v>
      </c>
      <c r="H192" s="80" t="str">
        <f>+'2026 TAS (2025 Counts)'!F193</f>
        <v>4MA</v>
      </c>
      <c r="I192" s="149" t="s">
        <v>53</v>
      </c>
      <c r="J192" s="149"/>
      <c r="K192" s="32">
        <v>0.48</v>
      </c>
      <c r="L192" s="28"/>
      <c r="M192" s="28">
        <v>3580</v>
      </c>
      <c r="N192" s="339">
        <v>3360</v>
      </c>
      <c r="O192" s="17"/>
      <c r="P192" s="30">
        <f t="shared" si="2"/>
        <v>0</v>
      </c>
      <c r="Q192" s="341" t="s">
        <v>417</v>
      </c>
    </row>
    <row r="193" spans="1:28" ht="21" thickTop="1" thickBot="1" x14ac:dyDescent="0.45">
      <c r="A193" s="22">
        <v>145.1</v>
      </c>
      <c r="B193" s="24">
        <v>81</v>
      </c>
      <c r="C193" s="23" t="s">
        <v>253</v>
      </c>
      <c r="D193" s="24" t="s">
        <v>265</v>
      </c>
      <c r="E193" s="79" t="str">
        <f>+'2026 TAS (2025 Counts)'!E194</f>
        <v>UZ</v>
      </c>
      <c r="F193" s="25"/>
      <c r="G193" s="335" t="s">
        <v>426</v>
      </c>
      <c r="H193" s="80" t="str">
        <f>+'2026 TAS (2025 Counts)'!F194</f>
        <v>4MA</v>
      </c>
      <c r="I193" s="26" t="s">
        <v>53</v>
      </c>
      <c r="J193" s="26"/>
      <c r="K193" s="32">
        <v>0.54</v>
      </c>
      <c r="L193" s="28">
        <v>3390</v>
      </c>
      <c r="M193" s="28">
        <v>4880</v>
      </c>
      <c r="N193" s="339">
        <v>3290</v>
      </c>
      <c r="O193" s="17"/>
      <c r="P193" s="30">
        <f t="shared" si="2"/>
        <v>0</v>
      </c>
      <c r="Q193" s="341" t="s">
        <v>418</v>
      </c>
    </row>
    <row r="194" spans="1:28" ht="21" thickTop="1" thickBot="1" x14ac:dyDescent="0.45">
      <c r="A194" s="22">
        <v>145.19999999999999</v>
      </c>
      <c r="B194" s="24">
        <v>266</v>
      </c>
      <c r="C194" s="23" t="s">
        <v>253</v>
      </c>
      <c r="D194" s="24" t="s">
        <v>266</v>
      </c>
      <c r="E194" s="79" t="str">
        <f>+'2026 TAS (2025 Counts)'!E195</f>
        <v>UZ</v>
      </c>
      <c r="F194" s="25"/>
      <c r="G194" s="335" t="s">
        <v>425</v>
      </c>
      <c r="H194" s="80" t="str">
        <f>+'2026 TAS (2025 Counts)'!F195</f>
        <v>4MA</v>
      </c>
      <c r="I194" s="26" t="s">
        <v>53</v>
      </c>
      <c r="J194" s="26"/>
      <c r="K194" s="32">
        <v>0.97</v>
      </c>
      <c r="L194" s="28">
        <v>3390</v>
      </c>
      <c r="M194" s="28">
        <v>4880</v>
      </c>
      <c r="N194" s="339">
        <v>3360</v>
      </c>
      <c r="O194" s="17"/>
      <c r="P194" s="30">
        <f t="shared" si="2"/>
        <v>0</v>
      </c>
      <c r="Q194" s="341" t="s">
        <v>417</v>
      </c>
    </row>
    <row r="195" spans="1:28" ht="21" thickTop="1" thickBot="1" x14ac:dyDescent="0.45">
      <c r="A195" s="22">
        <v>146</v>
      </c>
      <c r="B195" s="24">
        <v>266</v>
      </c>
      <c r="C195" s="23" t="s">
        <v>253</v>
      </c>
      <c r="D195" s="24" t="s">
        <v>89</v>
      </c>
      <c r="E195" s="79" t="str">
        <f>+'2026 TAS (2025 Counts)'!E196</f>
        <v>UZ</v>
      </c>
      <c r="F195" s="25"/>
      <c r="G195" s="335" t="s">
        <v>425</v>
      </c>
      <c r="H195" s="80" t="str">
        <f>+'2026 TAS (2025 Counts)'!F196</f>
        <v>4MA</v>
      </c>
      <c r="I195" s="26" t="s">
        <v>53</v>
      </c>
      <c r="J195" s="26"/>
      <c r="K195" s="32">
        <v>0.79</v>
      </c>
      <c r="L195" s="28">
        <v>3390</v>
      </c>
      <c r="M195" s="28">
        <v>4880</v>
      </c>
      <c r="N195" s="339">
        <v>3360</v>
      </c>
      <c r="O195" s="17"/>
      <c r="P195" s="30">
        <f t="shared" si="2"/>
        <v>0</v>
      </c>
      <c r="Q195" s="341" t="s">
        <v>417</v>
      </c>
    </row>
    <row r="196" spans="1:28" ht="21" thickTop="1" thickBot="1" x14ac:dyDescent="0.45">
      <c r="A196" s="22">
        <v>147.1</v>
      </c>
      <c r="B196" s="24">
        <v>80</v>
      </c>
      <c r="C196" s="23" t="s">
        <v>253</v>
      </c>
      <c r="D196" s="24" t="s">
        <v>267</v>
      </c>
      <c r="E196" s="79" t="str">
        <f>+'2026 TAS (2025 Counts)'!E197</f>
        <v>UZ</v>
      </c>
      <c r="F196" s="25"/>
      <c r="G196" s="335" t="s">
        <v>425</v>
      </c>
      <c r="H196" s="80" t="str">
        <f>+'2026 TAS (2025 Counts)'!F197</f>
        <v>4MA</v>
      </c>
      <c r="I196" s="26" t="s">
        <v>53</v>
      </c>
      <c r="J196" s="26"/>
      <c r="K196" s="32">
        <v>1.2</v>
      </c>
      <c r="L196" s="28">
        <v>3390</v>
      </c>
      <c r="M196" s="28">
        <v>4880</v>
      </c>
      <c r="N196" s="339">
        <v>3360</v>
      </c>
      <c r="O196" s="17"/>
      <c r="P196" s="30">
        <f t="shared" si="2"/>
        <v>0</v>
      </c>
      <c r="Q196" s="341" t="s">
        <v>417</v>
      </c>
    </row>
    <row r="197" spans="1:28" ht="21" thickTop="1" thickBot="1" x14ac:dyDescent="0.45">
      <c r="A197" s="22">
        <v>147.19999999999999</v>
      </c>
      <c r="B197" s="24">
        <v>80</v>
      </c>
      <c r="C197" s="23" t="s">
        <v>253</v>
      </c>
      <c r="D197" s="24" t="s">
        <v>268</v>
      </c>
      <c r="E197" s="79" t="str">
        <f>+'2026 TAS (2025 Counts)'!E198</f>
        <v>UZ</v>
      </c>
      <c r="F197" s="25"/>
      <c r="G197" s="335" t="s">
        <v>425</v>
      </c>
      <c r="H197" s="80" t="str">
        <f>+'2026 TAS (2025 Counts)'!F198</f>
        <v>4MA</v>
      </c>
      <c r="I197" s="26" t="s">
        <v>53</v>
      </c>
      <c r="J197" s="26"/>
      <c r="K197" s="32">
        <v>0.56000000000000005</v>
      </c>
      <c r="L197" s="28">
        <v>3390</v>
      </c>
      <c r="M197" s="28">
        <v>4880</v>
      </c>
      <c r="N197" s="339">
        <v>3360</v>
      </c>
      <c r="O197" s="17"/>
      <c r="P197" s="30">
        <f t="shared" si="2"/>
        <v>0</v>
      </c>
      <c r="Q197" s="341" t="s">
        <v>417</v>
      </c>
    </row>
    <row r="198" spans="1:28" ht="21" thickTop="1" thickBot="1" x14ac:dyDescent="0.45">
      <c r="A198" s="11">
        <v>148</v>
      </c>
      <c r="B198" s="97"/>
      <c r="C198" s="12" t="s">
        <v>269</v>
      </c>
      <c r="D198" s="13" t="s">
        <v>270</v>
      </c>
      <c r="E198" s="79" t="str">
        <f>+'2026 TAS (2025 Counts)'!E199</f>
        <v>RU</v>
      </c>
      <c r="F198" s="291"/>
      <c r="G198" s="291"/>
      <c r="H198" s="80" t="str">
        <f>+'2026 TAS (2025 Counts)'!F199</f>
        <v>2MiC</v>
      </c>
      <c r="I198" s="10" t="s">
        <v>46</v>
      </c>
      <c r="J198" s="314"/>
      <c r="K198" s="31">
        <v>3.59</v>
      </c>
      <c r="L198" s="18">
        <v>770</v>
      </c>
      <c r="M198" s="316"/>
      <c r="N198" s="18">
        <v>820</v>
      </c>
      <c r="O198" s="16"/>
      <c r="P198" s="30">
        <f t="shared" si="2"/>
        <v>0</v>
      </c>
      <c r="Q198" s="294" t="s">
        <v>299</v>
      </c>
    </row>
    <row r="199" spans="1:28" ht="21" thickTop="1" thickBot="1" x14ac:dyDescent="0.45">
      <c r="A199" s="11">
        <v>149</v>
      </c>
      <c r="B199" s="13"/>
      <c r="C199" s="12" t="s">
        <v>271</v>
      </c>
      <c r="D199" s="13" t="s">
        <v>272</v>
      </c>
      <c r="E199" s="79" t="str">
        <f>+'2026 TAS (2025 Counts)'!E200</f>
        <v>UZ</v>
      </c>
      <c r="F199" s="356"/>
      <c r="G199" s="356"/>
      <c r="H199" s="80" t="str">
        <f>+'2026 TAS (2025 Counts)'!F200</f>
        <v>2UC</v>
      </c>
      <c r="I199" s="10" t="s">
        <v>53</v>
      </c>
      <c r="J199" s="314"/>
      <c r="K199" s="31">
        <v>0.77</v>
      </c>
      <c r="L199" s="18">
        <v>950</v>
      </c>
      <c r="M199" s="316"/>
      <c r="N199" s="18">
        <v>1150</v>
      </c>
      <c r="O199" s="16"/>
      <c r="P199" s="20">
        <f t="shared" si="2"/>
        <v>0</v>
      </c>
      <c r="Q199" s="293" t="s">
        <v>303</v>
      </c>
    </row>
    <row r="200" spans="1:28" ht="21" thickTop="1" thickBot="1" x14ac:dyDescent="0.45">
      <c r="A200" s="22">
        <v>150.1</v>
      </c>
      <c r="B200" s="24"/>
      <c r="C200" s="23" t="s">
        <v>273</v>
      </c>
      <c r="D200" s="24" t="s">
        <v>274</v>
      </c>
      <c r="E200" s="79" t="str">
        <f>+'2026 TAS (2025 Counts)'!E201</f>
        <v>UZ</v>
      </c>
      <c r="F200" s="25"/>
      <c r="G200" s="25"/>
      <c r="H200" s="80" t="str">
        <f>+'2026 TAS (2025 Counts)'!F201</f>
        <v>2UC</v>
      </c>
      <c r="I200" s="26" t="s">
        <v>53</v>
      </c>
      <c r="J200" s="26"/>
      <c r="K200" s="32">
        <v>1.1299999999999999</v>
      </c>
      <c r="L200" s="28">
        <v>1390</v>
      </c>
      <c r="M200" s="28"/>
      <c r="N200" s="28">
        <v>1440</v>
      </c>
      <c r="O200" s="17">
        <v>1650</v>
      </c>
      <c r="P200" s="30">
        <f t="shared" si="2"/>
        <v>1650</v>
      </c>
      <c r="Q200" s="293" t="s">
        <v>302</v>
      </c>
      <c r="R200" s="43"/>
      <c r="S200" s="43" t="s">
        <v>379</v>
      </c>
      <c r="T200" s="43"/>
      <c r="U200" s="43"/>
      <c r="V200" s="43"/>
      <c r="W200" s="43"/>
      <c r="X200" s="43"/>
      <c r="Y200" s="43"/>
      <c r="Z200" s="43"/>
      <c r="AA200" s="43"/>
      <c r="AB200" s="43"/>
    </row>
    <row r="201" spans="1:28" ht="21" thickTop="1" thickBot="1" x14ac:dyDescent="0.45">
      <c r="A201" s="22">
        <v>150.19999999999999</v>
      </c>
      <c r="B201" s="24"/>
      <c r="C201" s="23" t="s">
        <v>273</v>
      </c>
      <c r="D201" s="24" t="s">
        <v>275</v>
      </c>
      <c r="E201" s="79" t="str">
        <f>+'2026 TAS (2025 Counts)'!E202</f>
        <v>UZ</v>
      </c>
      <c r="F201" s="25"/>
      <c r="G201" s="25"/>
      <c r="H201" s="80" t="str">
        <f>+'2026 TAS (2025 Counts)'!F202</f>
        <v>2UC</v>
      </c>
      <c r="I201" s="26" t="s">
        <v>53</v>
      </c>
      <c r="J201" s="26"/>
      <c r="K201" s="32">
        <v>2.64</v>
      </c>
      <c r="L201" s="28">
        <v>1390</v>
      </c>
      <c r="M201" s="28"/>
      <c r="N201" s="28">
        <v>1440</v>
      </c>
      <c r="O201" s="17"/>
      <c r="P201" s="30">
        <f t="shared" si="2"/>
        <v>0</v>
      </c>
      <c r="Q201" s="293" t="s">
        <v>302</v>
      </c>
    </row>
    <row r="202" spans="1:28" ht="21" thickTop="1" thickBot="1" x14ac:dyDescent="0.45">
      <c r="A202" s="98">
        <v>151.1</v>
      </c>
      <c r="B202" s="99"/>
      <c r="C202" s="100" t="s">
        <v>276</v>
      </c>
      <c r="D202" s="99" t="s">
        <v>277</v>
      </c>
      <c r="E202" s="79" t="str">
        <f>+'2026 TAS (2025 Counts)'!E203</f>
        <v>UZ</v>
      </c>
      <c r="F202" s="101"/>
      <c r="G202" s="101"/>
      <c r="H202" s="80" t="str">
        <f>+'2026 TAS (2025 Counts)'!F203</f>
        <v>2UC</v>
      </c>
      <c r="I202" s="102" t="s">
        <v>53</v>
      </c>
      <c r="J202" s="102"/>
      <c r="K202" s="103">
        <v>1.47</v>
      </c>
      <c r="L202" s="104">
        <v>950</v>
      </c>
      <c r="M202" s="104"/>
      <c r="N202" s="104">
        <v>1150</v>
      </c>
      <c r="O202" s="298"/>
      <c r="P202" s="105">
        <f t="shared" si="2"/>
        <v>0</v>
      </c>
      <c r="Q202" s="293" t="s">
        <v>305</v>
      </c>
    </row>
    <row r="203" spans="1:28" ht="21" thickTop="1" thickBot="1" x14ac:dyDescent="0.45">
      <c r="A203" s="11">
        <v>151.19999999999999</v>
      </c>
      <c r="B203" s="13"/>
      <c r="C203" s="12" t="s">
        <v>276</v>
      </c>
      <c r="D203" s="13" t="s">
        <v>278</v>
      </c>
      <c r="E203" s="79" t="str">
        <f>+'2026 TAS (2025 Counts)'!E204</f>
        <v>UZ</v>
      </c>
      <c r="F203" s="356"/>
      <c r="G203" s="356"/>
      <c r="H203" s="80" t="str">
        <f>+'2026 TAS (2025 Counts)'!F204</f>
        <v>2UC</v>
      </c>
      <c r="I203" s="10" t="s">
        <v>53</v>
      </c>
      <c r="J203" s="314"/>
      <c r="K203" s="31">
        <v>0.9</v>
      </c>
      <c r="L203" s="18">
        <v>950</v>
      </c>
      <c r="M203" s="316"/>
      <c r="N203" s="18">
        <v>1440</v>
      </c>
      <c r="O203" s="16"/>
      <c r="P203" s="20">
        <f t="shared" si="2"/>
        <v>0</v>
      </c>
      <c r="Q203" s="293" t="s">
        <v>305</v>
      </c>
    </row>
    <row r="204" spans="1:28" ht="21" thickTop="1" thickBot="1" x14ac:dyDescent="0.45">
      <c r="A204" s="106">
        <v>152.19999999999999</v>
      </c>
      <c r="B204" s="24"/>
      <c r="C204" s="24" t="s">
        <v>279</v>
      </c>
      <c r="D204" s="24" t="s">
        <v>280</v>
      </c>
      <c r="E204" s="79" t="str">
        <f>+'2026 TAS (2025 Counts)'!E205</f>
        <v>UZ</v>
      </c>
      <c r="F204" s="25"/>
      <c r="G204" s="25"/>
      <c r="H204" s="80" t="str">
        <f>+'2026 TAS (2025 Counts)'!F205</f>
        <v>4UC</v>
      </c>
      <c r="I204" s="26" t="s">
        <v>53</v>
      </c>
      <c r="J204" s="26"/>
      <c r="K204" s="32">
        <v>1.75</v>
      </c>
      <c r="L204" s="17">
        <v>1390</v>
      </c>
      <c r="M204" s="28"/>
      <c r="N204" s="18">
        <v>3220</v>
      </c>
      <c r="O204" s="17"/>
      <c r="P204" s="30">
        <f t="shared" si="2"/>
        <v>0</v>
      </c>
      <c r="Q204" s="293" t="s">
        <v>354</v>
      </c>
    </row>
    <row r="205" spans="1:28" ht="21" thickTop="1" thickBot="1" x14ac:dyDescent="0.45">
      <c r="A205" s="107">
        <v>153.1</v>
      </c>
      <c r="B205" s="24"/>
      <c r="C205" s="13" t="s">
        <v>281</v>
      </c>
      <c r="D205" s="13" t="s">
        <v>282</v>
      </c>
      <c r="E205" s="79" t="str">
        <f>+'2026 TAS (2025 Counts)'!E206</f>
        <v>TR</v>
      </c>
      <c r="F205" s="25"/>
      <c r="G205" s="25"/>
      <c r="H205" s="80" t="str">
        <f>+'2026 TAS (2025 Counts)'!F206</f>
        <v>4MaC</v>
      </c>
      <c r="I205" s="26" t="s">
        <v>53</v>
      </c>
      <c r="J205" s="26"/>
      <c r="K205" s="32">
        <v>3.03</v>
      </c>
      <c r="L205" s="17">
        <v>2950</v>
      </c>
      <c r="M205" s="17"/>
      <c r="N205" s="17">
        <v>2880</v>
      </c>
      <c r="O205" s="17"/>
      <c r="P205" s="30">
        <f t="shared" si="2"/>
        <v>0</v>
      </c>
      <c r="Q205" s="294" t="s">
        <v>304</v>
      </c>
    </row>
    <row r="206" spans="1:28" ht="21" thickTop="1" thickBot="1" x14ac:dyDescent="0.45">
      <c r="A206" s="106">
        <v>153.19999999999999</v>
      </c>
      <c r="B206" s="13"/>
      <c r="C206" s="13" t="s">
        <v>281</v>
      </c>
      <c r="D206" s="13" t="s">
        <v>283</v>
      </c>
      <c r="E206" s="79" t="str">
        <f>+'2026 TAS (2025 Counts)'!E207</f>
        <v>UZ</v>
      </c>
      <c r="F206" s="356"/>
      <c r="G206" s="356"/>
      <c r="H206" s="80" t="str">
        <f>+'2026 TAS (2025 Counts)'!F207</f>
        <v>4UC</v>
      </c>
      <c r="I206" s="10" t="s">
        <v>53</v>
      </c>
      <c r="J206" s="314"/>
      <c r="K206" s="31">
        <v>0.36</v>
      </c>
      <c r="L206" s="16">
        <v>2950</v>
      </c>
      <c r="M206" s="317"/>
      <c r="N206" s="16">
        <v>3220</v>
      </c>
      <c r="O206" s="16"/>
      <c r="P206" s="30">
        <f t="shared" si="2"/>
        <v>0</v>
      </c>
      <c r="Q206" s="296" t="s">
        <v>354</v>
      </c>
    </row>
    <row r="207" spans="1:28" ht="21" thickTop="1" thickBot="1" x14ac:dyDescent="0.45">
      <c r="A207" s="106">
        <v>154</v>
      </c>
      <c r="B207" s="13"/>
      <c r="C207" s="13" t="s">
        <v>281</v>
      </c>
      <c r="D207" s="13" t="s">
        <v>284</v>
      </c>
      <c r="E207" s="79" t="str">
        <f>+'2026 TAS (2025 Counts)'!E208</f>
        <v>UZ</v>
      </c>
      <c r="F207" s="356"/>
      <c r="G207" s="356"/>
      <c r="H207" s="80" t="str">
        <f>+'2026 TAS (2025 Counts)'!F208</f>
        <v>4UC</v>
      </c>
      <c r="I207" s="10" t="s">
        <v>53</v>
      </c>
      <c r="J207" s="314"/>
      <c r="K207" s="31">
        <v>4.08</v>
      </c>
      <c r="L207" s="16">
        <v>1390</v>
      </c>
      <c r="M207" s="317"/>
      <c r="N207" s="16">
        <v>3220</v>
      </c>
      <c r="O207" s="16"/>
      <c r="P207" s="30">
        <f t="shared" si="2"/>
        <v>0</v>
      </c>
      <c r="Q207" s="296" t="s">
        <v>354</v>
      </c>
    </row>
    <row r="208" spans="1:28" ht="21" thickTop="1" thickBot="1" x14ac:dyDescent="0.45">
      <c r="A208" s="106">
        <v>155</v>
      </c>
      <c r="B208" s="13"/>
      <c r="C208" s="13" t="s">
        <v>281</v>
      </c>
      <c r="D208" s="13" t="s">
        <v>310</v>
      </c>
      <c r="E208" s="79" t="str">
        <f>+'2026 TAS (2025 Counts)'!E209</f>
        <v>UZ</v>
      </c>
      <c r="F208" s="356"/>
      <c r="G208" s="356"/>
      <c r="H208" s="80" t="str">
        <f>+'2026 TAS (2025 Counts)'!F209</f>
        <v>4UC</v>
      </c>
      <c r="I208" s="10" t="s">
        <v>53</v>
      </c>
      <c r="J208" s="314"/>
      <c r="K208" s="31">
        <v>0.63</v>
      </c>
      <c r="L208" s="16">
        <v>1300</v>
      </c>
      <c r="M208" s="317"/>
      <c r="N208" s="16">
        <v>3220</v>
      </c>
      <c r="O208" s="16"/>
      <c r="P208" s="20">
        <f t="shared" si="2"/>
        <v>0</v>
      </c>
      <c r="Q208" s="293" t="s">
        <v>354</v>
      </c>
    </row>
    <row r="209" spans="1:17" ht="21" thickTop="1" thickBot="1" x14ac:dyDescent="0.45">
      <c r="A209" s="106">
        <v>156</v>
      </c>
      <c r="B209" s="13"/>
      <c r="C209" s="13" t="s">
        <v>281</v>
      </c>
      <c r="D209" s="13" t="s">
        <v>311</v>
      </c>
      <c r="E209" s="79" t="str">
        <f>+'2026 TAS (2025 Counts)'!E210</f>
        <v>UZ</v>
      </c>
      <c r="F209" s="356"/>
      <c r="G209" s="356"/>
      <c r="H209" s="80" t="str">
        <f>+'2026 TAS (2025 Counts)'!F210</f>
        <v>4UC</v>
      </c>
      <c r="I209" s="10" t="s">
        <v>53</v>
      </c>
      <c r="J209" s="314"/>
      <c r="K209" s="31">
        <v>1.63</v>
      </c>
      <c r="L209" s="16">
        <v>2810</v>
      </c>
      <c r="M209" s="17"/>
      <c r="N209" s="17">
        <v>3220</v>
      </c>
      <c r="O209" s="16"/>
      <c r="P209" s="20">
        <f t="shared" si="2"/>
        <v>0</v>
      </c>
      <c r="Q209" s="293" t="s">
        <v>354</v>
      </c>
    </row>
    <row r="210" spans="1:17" ht="21" thickTop="1" thickBot="1" x14ac:dyDescent="0.45">
      <c r="A210" s="106">
        <v>157</v>
      </c>
      <c r="B210" s="13"/>
      <c r="C210" s="13" t="s">
        <v>285</v>
      </c>
      <c r="D210" s="13" t="s">
        <v>286</v>
      </c>
      <c r="E210" s="79" t="str">
        <f>+'2026 TAS (2025 Counts)'!E211</f>
        <v>UZ</v>
      </c>
      <c r="F210" s="356"/>
      <c r="G210" s="356"/>
      <c r="H210" s="80" t="str">
        <f>+'2026 TAS (2025 Counts)'!F211</f>
        <v>4MA</v>
      </c>
      <c r="I210" s="10" t="s">
        <v>53</v>
      </c>
      <c r="J210" s="314"/>
      <c r="K210" s="31">
        <v>0.95</v>
      </c>
      <c r="L210" s="16">
        <v>3290</v>
      </c>
      <c r="M210" s="317"/>
      <c r="N210" s="16">
        <v>3580</v>
      </c>
      <c r="O210" s="16"/>
      <c r="P210" s="20">
        <f t="shared" si="2"/>
        <v>0</v>
      </c>
      <c r="Q210" s="294" t="s">
        <v>307</v>
      </c>
    </row>
    <row r="211" spans="1:17" ht="21" thickTop="1" thickBot="1" x14ac:dyDescent="0.45">
      <c r="A211" s="106">
        <v>158</v>
      </c>
      <c r="B211" s="13"/>
      <c r="C211" s="13" t="s">
        <v>285</v>
      </c>
      <c r="D211" s="13" t="s">
        <v>287</v>
      </c>
      <c r="E211" s="79" t="str">
        <f>+'2026 TAS (2025 Counts)'!E212</f>
        <v>UZ</v>
      </c>
      <c r="F211" s="356"/>
      <c r="G211" s="356"/>
      <c r="H211" s="80" t="str">
        <f>+'2026 TAS (2025 Counts)'!F212</f>
        <v>4MA</v>
      </c>
      <c r="I211" s="10" t="s">
        <v>53</v>
      </c>
      <c r="J211" s="314"/>
      <c r="K211" s="31">
        <v>0.79</v>
      </c>
      <c r="L211" s="16">
        <v>3290</v>
      </c>
      <c r="M211" s="317"/>
      <c r="N211" s="16">
        <v>3580</v>
      </c>
      <c r="O211" s="16"/>
      <c r="P211" s="20">
        <f t="shared" si="2"/>
        <v>0</v>
      </c>
      <c r="Q211" s="295" t="s">
        <v>474</v>
      </c>
    </row>
    <row r="212" spans="1:17" ht="21" thickTop="1" thickBot="1" x14ac:dyDescent="0.45">
      <c r="A212" s="106">
        <v>159</v>
      </c>
      <c r="B212" s="13"/>
      <c r="C212" s="13" t="s">
        <v>285</v>
      </c>
      <c r="D212" s="13" t="s">
        <v>280</v>
      </c>
      <c r="E212" s="79" t="str">
        <f>+'2026 TAS (2025 Counts)'!E213</f>
        <v>UZ</v>
      </c>
      <c r="F212" s="356"/>
      <c r="G212" s="356"/>
      <c r="H212" s="80" t="str">
        <f>+'2026 TAS (2025 Counts)'!F213</f>
        <v>4MA</v>
      </c>
      <c r="I212" s="10" t="s">
        <v>53</v>
      </c>
      <c r="J212" s="26"/>
      <c r="K212" s="32">
        <v>1.4</v>
      </c>
      <c r="L212" s="17">
        <v>3390</v>
      </c>
      <c r="M212" s="17"/>
      <c r="N212" s="17">
        <v>3580</v>
      </c>
      <c r="O212" s="17"/>
      <c r="P212" s="30">
        <f t="shared" si="2"/>
        <v>0</v>
      </c>
      <c r="Q212" s="293" t="s">
        <v>312</v>
      </c>
    </row>
    <row r="213" spans="1:17" ht="21" thickTop="1" thickBot="1" x14ac:dyDescent="0.45">
      <c r="A213" s="448">
        <v>160.1</v>
      </c>
      <c r="B213" s="12"/>
      <c r="C213" s="160" t="s">
        <v>327</v>
      </c>
      <c r="D213" s="13" t="s">
        <v>369</v>
      </c>
      <c r="E213" s="79" t="str">
        <f>+'2026 TAS (2025 Counts)'!E214</f>
        <v>UZ</v>
      </c>
      <c r="F213" s="350" t="s">
        <v>45</v>
      </c>
      <c r="G213" s="356"/>
      <c r="H213" s="80" t="str">
        <f>+'2026 TAS (2025 Counts)'!F214</f>
        <v>4MA</v>
      </c>
      <c r="I213" s="10" t="s">
        <v>53</v>
      </c>
      <c r="J213" s="314"/>
      <c r="K213" s="15">
        <v>0.64</v>
      </c>
      <c r="L213" s="18">
        <v>3290</v>
      </c>
      <c r="M213" s="316"/>
      <c r="N213" s="18">
        <v>3580</v>
      </c>
      <c r="O213" s="16"/>
      <c r="P213" s="20">
        <f t="shared" si="2"/>
        <v>0</v>
      </c>
      <c r="Q213" s="295" t="s">
        <v>307</v>
      </c>
    </row>
    <row r="214" spans="1:17" ht="21" thickTop="1" thickBot="1" x14ac:dyDescent="0.45">
      <c r="A214" s="448">
        <v>160.19999999999999</v>
      </c>
      <c r="B214" s="12"/>
      <c r="C214" s="13" t="s">
        <v>367</v>
      </c>
      <c r="D214" s="13" t="s">
        <v>368</v>
      </c>
      <c r="E214" s="79" t="str">
        <f>+'2026 TAS (2025 Counts)'!E215</f>
        <v>UZ</v>
      </c>
      <c r="F214" s="350" t="s">
        <v>45</v>
      </c>
      <c r="G214" s="356"/>
      <c r="H214" s="80" t="str">
        <f>+'2026 TAS (2025 Counts)'!F215</f>
        <v>4MA</v>
      </c>
      <c r="I214" s="10" t="s">
        <v>53</v>
      </c>
      <c r="J214" s="314"/>
      <c r="K214" s="15">
        <v>1.45</v>
      </c>
      <c r="L214" s="18"/>
      <c r="M214" s="316"/>
      <c r="N214" s="18">
        <v>3580</v>
      </c>
      <c r="O214" s="16"/>
      <c r="P214" s="30">
        <f t="shared" si="2"/>
        <v>0</v>
      </c>
      <c r="Q214" s="295" t="s">
        <v>307</v>
      </c>
    </row>
    <row r="215" spans="1:17" ht="21" thickTop="1" thickBot="1" x14ac:dyDescent="0.45">
      <c r="A215" s="448">
        <v>161.1</v>
      </c>
      <c r="B215" s="12"/>
      <c r="C215" s="13" t="s">
        <v>289</v>
      </c>
      <c r="D215" s="13" t="s">
        <v>290</v>
      </c>
      <c r="E215" s="79" t="str">
        <f>+'2026 TAS (2025 Counts)'!E216</f>
        <v>UZ</v>
      </c>
      <c r="F215" s="350" t="s">
        <v>45</v>
      </c>
      <c r="G215" s="356"/>
      <c r="H215" s="80" t="str">
        <f>+'2026 TAS (2025 Counts)'!F216</f>
        <v>4E</v>
      </c>
      <c r="I215" s="10" t="s">
        <v>53</v>
      </c>
      <c r="J215" s="314"/>
      <c r="K215" s="15">
        <v>1.8</v>
      </c>
      <c r="L215" s="18">
        <v>6220</v>
      </c>
      <c r="M215" s="316"/>
      <c r="N215" s="18">
        <v>6800</v>
      </c>
      <c r="O215" s="16"/>
      <c r="P215" s="30">
        <f t="shared" si="2"/>
        <v>0</v>
      </c>
      <c r="Q215" s="295" t="s">
        <v>487</v>
      </c>
    </row>
    <row r="216" spans="1:17" ht="21" thickTop="1" thickBot="1" x14ac:dyDescent="0.45">
      <c r="A216" s="448">
        <v>161.19999999999999</v>
      </c>
      <c r="B216" s="12"/>
      <c r="C216" s="13" t="s">
        <v>289</v>
      </c>
      <c r="D216" s="13" t="s">
        <v>292</v>
      </c>
      <c r="E216" s="79" t="str">
        <f>+'2026 TAS (2025 Counts)'!E217</f>
        <v>UZ</v>
      </c>
      <c r="F216" s="350" t="s">
        <v>45</v>
      </c>
      <c r="G216" s="356"/>
      <c r="H216" s="80" t="str">
        <f>+'2026 TAS (2025 Counts)'!F217</f>
        <v>6E</v>
      </c>
      <c r="I216" s="10" t="s">
        <v>53</v>
      </c>
      <c r="J216" s="314"/>
      <c r="K216" s="15">
        <v>0.46</v>
      </c>
      <c r="L216" s="18">
        <v>9600</v>
      </c>
      <c r="M216" s="316"/>
      <c r="N216" s="18">
        <v>10220</v>
      </c>
      <c r="O216" s="16"/>
      <c r="P216" s="30">
        <f t="shared" si="2"/>
        <v>0</v>
      </c>
      <c r="Q216" s="295" t="s">
        <v>488</v>
      </c>
    </row>
    <row r="217" spans="1:17" ht="21" thickTop="1" thickBot="1" x14ac:dyDescent="0.45">
      <c r="A217" s="448">
        <v>162</v>
      </c>
      <c r="B217" s="12"/>
      <c r="C217" s="13" t="s">
        <v>289</v>
      </c>
      <c r="D217" s="13" t="s">
        <v>294</v>
      </c>
      <c r="E217" s="79" t="str">
        <f>+'2026 TAS (2025 Counts)'!E218</f>
        <v>UZ</v>
      </c>
      <c r="F217" s="350" t="s">
        <v>45</v>
      </c>
      <c r="G217" s="356"/>
      <c r="H217" s="80" t="str">
        <f>+'2026 TAS (2025 Counts)'!F218</f>
        <v>4E</v>
      </c>
      <c r="I217" s="10" t="s">
        <v>53</v>
      </c>
      <c r="J217" s="314"/>
      <c r="K217" s="15">
        <v>1.26</v>
      </c>
      <c r="L217" s="18">
        <v>3290</v>
      </c>
      <c r="M217" s="316"/>
      <c r="N217" s="18">
        <v>6800</v>
      </c>
      <c r="O217" s="16"/>
      <c r="P217" s="20">
        <f t="shared" si="2"/>
        <v>0</v>
      </c>
      <c r="Q217" s="295" t="s">
        <v>487</v>
      </c>
    </row>
    <row r="218" spans="1:17" ht="21" thickTop="1" thickBot="1" x14ac:dyDescent="0.45">
      <c r="A218" s="463">
        <v>163</v>
      </c>
      <c r="B218" s="144"/>
      <c r="C218" s="145" t="s">
        <v>97</v>
      </c>
      <c r="D218" s="145" t="s">
        <v>295</v>
      </c>
      <c r="E218" s="79" t="str">
        <f>+'2026 TAS (2025 Counts)'!E219</f>
        <v>UZ</v>
      </c>
      <c r="F218" s="350" t="s">
        <v>45</v>
      </c>
      <c r="G218" s="268"/>
      <c r="H218" s="80" t="str">
        <f>+'2026 TAS (2025 Counts)'!F219</f>
        <v>4MA</v>
      </c>
      <c r="I218" s="108" t="s">
        <v>53</v>
      </c>
      <c r="J218" s="108"/>
      <c r="K218" s="146">
        <v>0.67</v>
      </c>
      <c r="L218" s="142">
        <v>3290</v>
      </c>
      <c r="M218" s="355"/>
      <c r="N218" s="142">
        <v>3580</v>
      </c>
      <c r="O218" s="147"/>
      <c r="P218" s="148">
        <f t="shared" si="2"/>
        <v>0</v>
      </c>
      <c r="Q218" s="461" t="s">
        <v>307</v>
      </c>
    </row>
    <row r="219" spans="1:17" ht="21" thickTop="1" thickBot="1" x14ac:dyDescent="0.45">
      <c r="A219" s="448">
        <v>164</v>
      </c>
      <c r="B219" s="313"/>
      <c r="C219" s="160" t="s">
        <v>345</v>
      </c>
      <c r="D219" s="160" t="s">
        <v>347</v>
      </c>
      <c r="E219" s="79" t="str">
        <f>+'2026 TAS (2025 Counts)'!E220</f>
        <v>UZ</v>
      </c>
      <c r="F219" s="350" t="s">
        <v>45</v>
      </c>
      <c r="G219" s="25"/>
      <c r="H219" s="80" t="str">
        <f>+'2026 TAS (2025 Counts)'!F220</f>
        <v>4MA</v>
      </c>
      <c r="I219" s="10" t="s">
        <v>53</v>
      </c>
      <c r="J219" s="314"/>
      <c r="K219" s="15">
        <v>0.6</v>
      </c>
      <c r="L219" s="16"/>
      <c r="M219" s="317"/>
      <c r="N219" s="16">
        <v>3580</v>
      </c>
      <c r="O219" s="16"/>
      <c r="P219" s="16">
        <f t="shared" si="2"/>
        <v>0</v>
      </c>
      <c r="Q219" s="295" t="s">
        <v>307</v>
      </c>
    </row>
    <row r="220" spans="1:17" ht="21" thickTop="1" thickBot="1" x14ac:dyDescent="0.45">
      <c r="A220" s="109">
        <v>165</v>
      </c>
      <c r="B220" s="313"/>
      <c r="C220" s="131" t="s">
        <v>344</v>
      </c>
      <c r="D220" s="131" t="s">
        <v>346</v>
      </c>
      <c r="E220" s="79" t="str">
        <f>+'2026 TAS (2025 Counts)'!E221</f>
        <v>UZ</v>
      </c>
      <c r="F220" s="110"/>
      <c r="G220" s="110"/>
      <c r="H220" s="80" t="str">
        <f>+'2026 TAS (2025 Counts)'!F221</f>
        <v>2UC</v>
      </c>
      <c r="I220" s="111" t="s">
        <v>53</v>
      </c>
      <c r="J220" s="111"/>
      <c r="K220" s="112">
        <v>1.1000000000000001</v>
      </c>
      <c r="L220" s="147"/>
      <c r="M220" s="147"/>
      <c r="N220" s="147">
        <v>1440</v>
      </c>
      <c r="O220" s="147"/>
      <c r="P220" s="147">
        <f t="shared" si="2"/>
        <v>0</v>
      </c>
      <c r="Q220" s="297" t="s">
        <v>313</v>
      </c>
    </row>
    <row r="221" spans="1:17" ht="21" thickTop="1" thickBot="1" x14ac:dyDescent="0.45">
      <c r="A221" s="271">
        <v>166</v>
      </c>
      <c r="B221" s="313"/>
      <c r="C221" s="145" t="s">
        <v>384</v>
      </c>
      <c r="D221" s="145" t="s">
        <v>386</v>
      </c>
      <c r="E221" s="79" t="str">
        <f>+'2026 TAS (2025 Counts)'!E222</f>
        <v>UZ</v>
      </c>
      <c r="F221" s="268"/>
      <c r="G221" s="268"/>
      <c r="H221" s="80" t="str">
        <f>+'2026 TAS (2025 Counts)'!F222</f>
        <v>4IF</v>
      </c>
      <c r="I221" s="108" t="s">
        <v>53</v>
      </c>
      <c r="J221" s="108"/>
      <c r="K221" s="269">
        <f>5958/5280</f>
        <v>1.1284090909090909</v>
      </c>
      <c r="L221" s="16"/>
      <c r="M221" s="317">
        <v>7070</v>
      </c>
      <c r="N221" s="16">
        <v>7400</v>
      </c>
      <c r="O221" s="16"/>
      <c r="P221" s="16">
        <f t="shared" si="2"/>
        <v>0</v>
      </c>
      <c r="Q221" s="295" t="s">
        <v>455</v>
      </c>
    </row>
    <row r="222" spans="1:17" ht="21" thickTop="1" thickBot="1" x14ac:dyDescent="0.45">
      <c r="A222" s="10">
        <v>167</v>
      </c>
      <c r="B222" s="313"/>
      <c r="C222" s="13" t="s">
        <v>384</v>
      </c>
      <c r="D222" s="13" t="s">
        <v>387</v>
      </c>
      <c r="E222" s="79" t="str">
        <f>+'2026 TAS (2025 Counts)'!E223</f>
        <v>UZ</v>
      </c>
      <c r="F222" s="356"/>
      <c r="G222" s="356"/>
      <c r="H222" s="80" t="str">
        <f>+'2026 TAS (2025 Counts)'!F223</f>
        <v>4IF</v>
      </c>
      <c r="I222" s="10" t="s">
        <v>53</v>
      </c>
      <c r="J222" s="314"/>
      <c r="K222" s="288">
        <v>0.94</v>
      </c>
      <c r="L222" s="16"/>
      <c r="M222" s="317">
        <v>7070</v>
      </c>
      <c r="N222" s="16">
        <v>7400</v>
      </c>
      <c r="O222" s="16"/>
      <c r="P222" s="16">
        <f t="shared" si="2"/>
        <v>0</v>
      </c>
      <c r="Q222" s="295" t="s">
        <v>455</v>
      </c>
    </row>
    <row r="223" spans="1:17" ht="21" thickTop="1" thickBot="1" x14ac:dyDescent="0.45">
      <c r="A223" s="10">
        <v>168</v>
      </c>
      <c r="B223" s="143"/>
      <c r="C223" s="13" t="s">
        <v>383</v>
      </c>
      <c r="D223" s="13" t="s">
        <v>385</v>
      </c>
      <c r="E223" s="79" t="str">
        <f>+'2026 TAS (2025 Counts)'!E224</f>
        <v>UZ</v>
      </c>
      <c r="F223" s="356"/>
      <c r="G223" s="356"/>
      <c r="H223" s="80" t="str">
        <f>+'2026 TAS (2025 Counts)'!F224</f>
        <v>4MA</v>
      </c>
      <c r="I223" s="10" t="s">
        <v>53</v>
      </c>
      <c r="J223" s="314"/>
      <c r="K223" s="288">
        <v>0.62</v>
      </c>
      <c r="L223" s="16"/>
      <c r="M223" s="317"/>
      <c r="N223" s="16">
        <v>3580</v>
      </c>
      <c r="O223" s="16"/>
      <c r="P223" s="16">
        <f t="shared" si="2"/>
        <v>0</v>
      </c>
      <c r="Q223" s="294" t="s">
        <v>307</v>
      </c>
    </row>
    <row r="224" spans="1:17" ht="21" thickTop="1" thickBot="1" x14ac:dyDescent="0.45">
      <c r="A224" s="467">
        <v>169</v>
      </c>
      <c r="B224" s="143"/>
      <c r="C224" s="468" t="s">
        <v>499</v>
      </c>
      <c r="D224" s="13" t="s">
        <v>385</v>
      </c>
      <c r="E224" s="79" t="str">
        <f>+'2026 TAS (2025 Counts)'!E225</f>
        <v>UZ</v>
      </c>
      <c r="F224" s="356"/>
      <c r="G224" s="356"/>
      <c r="H224" s="80" t="str">
        <f>+'2026 TAS (2025 Counts)'!F225</f>
        <v>6MA</v>
      </c>
      <c r="I224" s="10" t="s">
        <v>53</v>
      </c>
      <c r="J224" s="314"/>
      <c r="K224" s="288">
        <v>0.62</v>
      </c>
      <c r="L224" s="16"/>
      <c r="M224" s="317"/>
      <c r="N224" s="16">
        <v>5390</v>
      </c>
      <c r="O224" s="16"/>
      <c r="P224" s="16">
        <f t="shared" ref="P224" si="3">IF(O224=" ",N224,O224)</f>
        <v>0</v>
      </c>
      <c r="Q224" s="295" t="s">
        <v>490</v>
      </c>
    </row>
    <row r="225" spans="1:17" ht="21" thickTop="1" thickBot="1" x14ac:dyDescent="0.45">
      <c r="A225" s="10">
        <v>170</v>
      </c>
      <c r="B225" s="12"/>
      <c r="C225" s="13" t="s">
        <v>396</v>
      </c>
      <c r="D225" s="13" t="s">
        <v>397</v>
      </c>
      <c r="E225" s="79" t="str">
        <f>+'2026 TAS (2025 Counts)'!E226</f>
        <v>TR</v>
      </c>
      <c r="F225" s="356"/>
      <c r="G225" s="356"/>
      <c r="H225" s="80" t="str">
        <f>+'2026 TAS (2025 Counts)'!F226</f>
        <v>4MA</v>
      </c>
      <c r="I225" s="10" t="s">
        <v>53</v>
      </c>
      <c r="J225" s="314"/>
      <c r="K225" s="288">
        <v>2.0299999999999998</v>
      </c>
      <c r="N225" s="462">
        <v>3200</v>
      </c>
      <c r="O225" s="16"/>
      <c r="P225" s="16">
        <f t="shared" ref="P225:P230" si="4">IF(O225=" ",N225,O225)</f>
        <v>0</v>
      </c>
      <c r="Q225" s="294" t="s">
        <v>308</v>
      </c>
    </row>
    <row r="226" spans="1:17" ht="21" thickTop="1" thickBot="1" x14ac:dyDescent="0.45">
      <c r="A226" s="467">
        <v>171.11</v>
      </c>
      <c r="B226" s="471"/>
      <c r="C226" s="13" t="s">
        <v>398</v>
      </c>
      <c r="D226" s="468" t="s">
        <v>510</v>
      </c>
      <c r="E226" s="79" t="str">
        <f>+'2026 TAS (2025 Counts)'!E226</f>
        <v>TR</v>
      </c>
      <c r="F226" s="25"/>
      <c r="G226" s="469"/>
      <c r="H226" s="80" t="str">
        <f>+'2026 TAS (2025 Counts)'!F226</f>
        <v>4MA</v>
      </c>
      <c r="I226" s="10" t="s">
        <v>53</v>
      </c>
      <c r="J226" s="467"/>
      <c r="K226" s="473"/>
      <c r="N226" s="474">
        <v>3580</v>
      </c>
      <c r="O226" s="466"/>
      <c r="P226" s="466">
        <f t="shared" si="4"/>
        <v>0</v>
      </c>
      <c r="Q226" s="295" t="s">
        <v>307</v>
      </c>
    </row>
    <row r="227" spans="1:17" ht="21" thickTop="1" thickBot="1" x14ac:dyDescent="0.45">
      <c r="A227" s="467">
        <v>171.12</v>
      </c>
      <c r="B227" s="471"/>
      <c r="C227" s="13" t="s">
        <v>398</v>
      </c>
      <c r="D227" s="468" t="s">
        <v>509</v>
      </c>
      <c r="E227" s="79" t="str">
        <f>+'2026 TAS (2025 Counts)'!E227</f>
        <v>UZ</v>
      </c>
      <c r="F227" s="25"/>
      <c r="G227" s="469"/>
      <c r="H227" s="80" t="str">
        <f>+'2026 TAS (2025 Counts)'!F227</f>
        <v>4MA</v>
      </c>
      <c r="I227" s="10" t="s">
        <v>53</v>
      </c>
      <c r="J227" s="467"/>
      <c r="K227" s="473"/>
      <c r="N227" s="474">
        <v>3580</v>
      </c>
      <c r="O227" s="466"/>
      <c r="P227" s="466">
        <f t="shared" si="4"/>
        <v>0</v>
      </c>
      <c r="Q227" s="295" t="s">
        <v>307</v>
      </c>
    </row>
    <row r="228" spans="1:17" ht="21" thickTop="1" thickBot="1" x14ac:dyDescent="0.45">
      <c r="A228" s="309">
        <v>171.2</v>
      </c>
      <c r="B228" s="12"/>
      <c r="C228" s="13" t="s">
        <v>398</v>
      </c>
      <c r="D228" s="13" t="s">
        <v>405</v>
      </c>
      <c r="E228" s="79" t="str">
        <f>+'2026 TAS (2025 Counts)'!E228</f>
        <v>UZ</v>
      </c>
      <c r="F228" s="431" t="s">
        <v>45</v>
      </c>
      <c r="G228" s="356"/>
      <c r="H228" s="80" t="str">
        <f>+'2026 TAS (2025 Counts)'!F228</f>
        <v>4MA</v>
      </c>
      <c r="I228" s="10" t="s">
        <v>53</v>
      </c>
      <c r="J228" s="314"/>
      <c r="K228" s="288">
        <v>1.6</v>
      </c>
      <c r="N228" s="462">
        <v>3580</v>
      </c>
      <c r="O228" s="16"/>
      <c r="P228" s="16">
        <f t="shared" si="4"/>
        <v>0</v>
      </c>
      <c r="Q228" s="295" t="s">
        <v>307</v>
      </c>
    </row>
    <row r="229" spans="1:17" ht="21" thickTop="1" thickBot="1" x14ac:dyDescent="0.45">
      <c r="A229" s="10">
        <v>171.3</v>
      </c>
      <c r="B229" s="12"/>
      <c r="C229" s="13" t="s">
        <v>398</v>
      </c>
      <c r="D229" s="13" t="s">
        <v>401</v>
      </c>
      <c r="E229" s="79" t="str">
        <f>+'2026 TAS (2025 Counts)'!E229</f>
        <v>UZ</v>
      </c>
      <c r="F229" s="356"/>
      <c r="G229" s="356"/>
      <c r="H229" s="80" t="str">
        <f>+'2026 TAS (2025 Counts)'!F229</f>
        <v>4MA</v>
      </c>
      <c r="I229" s="10" t="s">
        <v>53</v>
      </c>
      <c r="J229" s="314"/>
      <c r="K229" s="288">
        <v>2.52</v>
      </c>
      <c r="N229" s="462">
        <v>3580</v>
      </c>
      <c r="O229" s="16"/>
      <c r="P229" s="16">
        <f t="shared" si="4"/>
        <v>0</v>
      </c>
      <c r="Q229" s="294" t="s">
        <v>307</v>
      </c>
    </row>
    <row r="230" spans="1:17" ht="21" thickTop="1" thickBot="1" x14ac:dyDescent="0.45">
      <c r="A230" s="10">
        <v>172</v>
      </c>
      <c r="B230" s="12"/>
      <c r="C230" s="13" t="s">
        <v>399</v>
      </c>
      <c r="D230" s="13" t="s">
        <v>400</v>
      </c>
      <c r="E230" s="79" t="str">
        <f>+'2026 TAS (2025 Counts)'!E230</f>
        <v>UZ</v>
      </c>
      <c r="F230" s="335" t="s">
        <v>45</v>
      </c>
      <c r="G230" s="25"/>
      <c r="H230" s="80" t="str">
        <f>+'2026 TAS (2025 Counts)'!F230</f>
        <v>2MaC</v>
      </c>
      <c r="I230" s="10" t="s">
        <v>53</v>
      </c>
      <c r="J230" s="314"/>
      <c r="K230" s="288">
        <v>0.48</v>
      </c>
      <c r="N230" s="462">
        <v>1440</v>
      </c>
      <c r="O230" s="16"/>
      <c r="P230" s="16">
        <f t="shared" si="4"/>
        <v>0</v>
      </c>
      <c r="Q230" s="295" t="s">
        <v>302</v>
      </c>
    </row>
    <row r="231" spans="1:17" ht="21" thickTop="1" thickBot="1" x14ac:dyDescent="0.45">
      <c r="A231" s="470">
        <v>173.1</v>
      </c>
      <c r="B231" s="471"/>
      <c r="C231" s="468" t="s">
        <v>500</v>
      </c>
      <c r="D231" s="472" t="s">
        <v>504</v>
      </c>
      <c r="E231" s="79" t="str">
        <f>+'2026 TAS (2025 Counts)'!E231</f>
        <v>TR</v>
      </c>
      <c r="F231" s="335"/>
      <c r="G231" s="25"/>
      <c r="H231" s="80" t="str">
        <f>+'2026 TAS (2025 Counts)'!F231</f>
        <v>4MaC</v>
      </c>
      <c r="I231" s="10" t="s">
        <v>53</v>
      </c>
      <c r="J231" s="314"/>
      <c r="K231" s="465"/>
      <c r="N231" s="462">
        <v>3200</v>
      </c>
      <c r="O231" s="16"/>
      <c r="P231" s="16">
        <f t="shared" ref="P231:P233" si="5">IF(O231=" ",N231,O231)</f>
        <v>0</v>
      </c>
      <c r="Q231" s="295" t="s">
        <v>308</v>
      </c>
    </row>
    <row r="232" spans="1:17" ht="21" thickTop="1" thickBot="1" x14ac:dyDescent="0.45">
      <c r="A232" s="470">
        <v>173.2</v>
      </c>
      <c r="B232" s="471"/>
      <c r="C232" s="468" t="s">
        <v>500</v>
      </c>
      <c r="D232" s="472" t="s">
        <v>505</v>
      </c>
      <c r="E232" s="79" t="str">
        <f>+'2026 TAS (2025 Counts)'!E232</f>
        <v>TR</v>
      </c>
      <c r="F232" s="335"/>
      <c r="G232" s="25"/>
      <c r="H232" s="80" t="str">
        <f>+'2026 TAS (2025 Counts)'!F232</f>
        <v>2MaC</v>
      </c>
      <c r="I232" s="10" t="s">
        <v>53</v>
      </c>
      <c r="J232" s="314"/>
      <c r="K232" s="465"/>
      <c r="N232" s="462">
        <v>1460</v>
      </c>
      <c r="O232" s="16"/>
      <c r="P232" s="16">
        <f t="shared" si="5"/>
        <v>0</v>
      </c>
      <c r="Q232" s="295" t="s">
        <v>306</v>
      </c>
    </row>
    <row r="233" spans="1:17" ht="20.5" thickTop="1" x14ac:dyDescent="0.4">
      <c r="A233" s="470">
        <v>174</v>
      </c>
      <c r="B233" s="471"/>
      <c r="C233" s="468" t="s">
        <v>501</v>
      </c>
      <c r="D233" s="472" t="s">
        <v>502</v>
      </c>
      <c r="E233" s="79" t="str">
        <f>+'2026 TAS (2025 Counts)'!E233</f>
        <v>TR</v>
      </c>
      <c r="F233" s="335"/>
      <c r="G233" s="25"/>
      <c r="H233" s="80" t="str">
        <f>+'2026 TAS (2025 Counts)'!F233</f>
        <v>2MaC</v>
      </c>
      <c r="I233" s="10" t="s">
        <v>53</v>
      </c>
      <c r="J233" s="314"/>
      <c r="K233" s="465"/>
      <c r="N233" s="462">
        <v>1460</v>
      </c>
      <c r="O233" s="16"/>
      <c r="P233" s="16">
        <f t="shared" si="5"/>
        <v>0</v>
      </c>
      <c r="Q233" s="295" t="s">
        <v>306</v>
      </c>
    </row>
    <row r="235" spans="1:17" ht="20" x14ac:dyDescent="0.4">
      <c r="A235" s="343">
        <v>45040</v>
      </c>
      <c r="B235" s="342" t="s">
        <v>430</v>
      </c>
      <c r="C235" s="340"/>
      <c r="D235" s="340"/>
      <c r="E235" s="340"/>
      <c r="F235" s="340"/>
      <c r="G235" s="340"/>
      <c r="H235" s="340"/>
      <c r="I235" s="340"/>
      <c r="J235" s="340"/>
      <c r="K235" s="340"/>
      <c r="L235" s="340"/>
      <c r="M235" s="340"/>
      <c r="N235" s="340"/>
      <c r="O235" s="340"/>
    </row>
    <row r="236" spans="1:17" ht="20" x14ac:dyDescent="0.4">
      <c r="A236" s="340"/>
      <c r="B236" s="342" t="s">
        <v>431</v>
      </c>
      <c r="C236" s="340"/>
      <c r="D236" s="340"/>
      <c r="E236" s="340"/>
      <c r="F236" s="340"/>
      <c r="G236" s="340"/>
      <c r="H236" s="340"/>
      <c r="I236" s="340"/>
      <c r="J236" s="340"/>
      <c r="K236" s="340"/>
      <c r="L236" s="340"/>
      <c r="M236" s="340"/>
      <c r="N236" s="340"/>
      <c r="O236" s="340"/>
    </row>
  </sheetData>
  <customSheetViews>
    <customSheetView guid="{147FE26F-38ED-435B-BFF1-0F505117CCC8}" scale="70" hiddenColumns="1" topLeftCell="A199">
      <selection activeCell="M218" sqref="M218"/>
      <pageMargins left="0.75" right="0.75" top="1" bottom="1" header="0.5" footer="0.5"/>
      <pageSetup orientation="portrait" r:id="rId1"/>
      <headerFooter alignWithMargins="0"/>
    </customSheetView>
    <customSheetView guid="{9E0FFB2A-F14D-4F97-81A2-F400C1716C92}" scale="70" hiddenColumns="1" topLeftCell="E40">
      <selection activeCell="Q44" sqref="Q44"/>
      <pageMargins left="0.75" right="0.75" top="1" bottom="1" header="0.5" footer="0.5"/>
      <pageSetup orientation="portrait" r:id="rId2"/>
      <headerFooter alignWithMargins="0"/>
    </customSheetView>
    <customSheetView guid="{A11F99BD-660D-4CE8-BDB2-7F274779F10D}" scale="70" hiddenColumns="1" topLeftCell="E180">
      <selection activeCell="Q216" sqref="Q216"/>
      <pageMargins left="0.75" right="0.75" top="1" bottom="1" header="0.5" footer="0.5"/>
      <pageSetup orientation="portrait" r:id="rId3"/>
      <headerFooter alignWithMargins="0"/>
    </customSheetView>
  </customSheetViews>
  <phoneticPr fontId="20" type="noConversion"/>
  <pageMargins left="0.75" right="0.75" top="1" bottom="1" header="0.5" footer="0.5"/>
  <pageSetup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99</vt:i4>
      </vt:variant>
    </vt:vector>
  </HeadingPairs>
  <TitlesOfParts>
    <vt:vector size="101" baseType="lpstr">
      <vt:lpstr>2026 TAS (2025 Counts)</vt:lpstr>
      <vt:lpstr>LOS Handbook Reference</vt:lpstr>
      <vt:lpstr>_10H</vt:lpstr>
      <vt:lpstr>_10I</vt:lpstr>
      <vt:lpstr>_12H</vt:lpstr>
      <vt:lpstr>_12I</vt:lpstr>
      <vt:lpstr>_2A</vt:lpstr>
      <vt:lpstr>_2B</vt:lpstr>
      <vt:lpstr>_2C</vt:lpstr>
      <vt:lpstr>_2D</vt:lpstr>
      <vt:lpstr>_2E</vt:lpstr>
      <vt:lpstr>_2F</vt:lpstr>
      <vt:lpstr>_2G</vt:lpstr>
      <vt:lpstr>_2L</vt:lpstr>
      <vt:lpstr>_2O</vt:lpstr>
      <vt:lpstr>_2R</vt:lpstr>
      <vt:lpstr>_2S</vt:lpstr>
      <vt:lpstr>_3A</vt:lpstr>
      <vt:lpstr>_3B</vt:lpstr>
      <vt:lpstr>_3C</vt:lpstr>
      <vt:lpstr>_3D</vt:lpstr>
      <vt:lpstr>_3E</vt:lpstr>
      <vt:lpstr>_3F</vt:lpstr>
      <vt:lpstr>_3G</vt:lpstr>
      <vt:lpstr>_3L</vt:lpstr>
      <vt:lpstr>_3O</vt:lpstr>
      <vt:lpstr>_3R</vt:lpstr>
      <vt:lpstr>_3S</vt:lpstr>
      <vt:lpstr>_4A</vt:lpstr>
      <vt:lpstr>_4B</vt:lpstr>
      <vt:lpstr>_4C</vt:lpstr>
      <vt:lpstr>_4D</vt:lpstr>
      <vt:lpstr>_4E</vt:lpstr>
      <vt:lpstr>_4F</vt:lpstr>
      <vt:lpstr>_4G</vt:lpstr>
      <vt:lpstr>_4H</vt:lpstr>
      <vt:lpstr>_4I</vt:lpstr>
      <vt:lpstr>_4J</vt:lpstr>
      <vt:lpstr>_4K</vt:lpstr>
      <vt:lpstr>_4L</vt:lpstr>
      <vt:lpstr>_4O</vt:lpstr>
      <vt:lpstr>_4R</vt:lpstr>
      <vt:lpstr>_4S</vt:lpstr>
      <vt:lpstr>_6A</vt:lpstr>
      <vt:lpstr>_6B</vt:lpstr>
      <vt:lpstr>_6C</vt:lpstr>
      <vt:lpstr>_6D</vt:lpstr>
      <vt:lpstr>_6E</vt:lpstr>
      <vt:lpstr>_6F</vt:lpstr>
      <vt:lpstr>_6G</vt:lpstr>
      <vt:lpstr>_6H</vt:lpstr>
      <vt:lpstr>_6I</vt:lpstr>
      <vt:lpstr>_6J</vt:lpstr>
      <vt:lpstr>_6K</vt:lpstr>
      <vt:lpstr>_6L</vt:lpstr>
      <vt:lpstr>_6R</vt:lpstr>
      <vt:lpstr>_6S</vt:lpstr>
      <vt:lpstr>_8H</vt:lpstr>
      <vt:lpstr>_8I</vt:lpstr>
      <vt:lpstr>A</vt:lpstr>
      <vt:lpstr>B</vt:lpstr>
      <vt:lpstr>BEGYEAR</vt:lpstr>
      <vt:lpstr>C_</vt:lpstr>
      <vt:lpstr>CEI</vt:lpstr>
      <vt:lpstr>COLS</vt:lpstr>
      <vt:lpstr>D</vt:lpstr>
      <vt:lpstr>E</vt:lpstr>
      <vt:lpstr>EA</vt:lpstr>
      <vt:lpstr>EB</vt:lpstr>
      <vt:lpstr>EC</vt:lpstr>
      <vt:lpstr>ED</vt:lpstr>
      <vt:lpstr>EE</vt:lpstr>
      <vt:lpstr>EF</vt:lpstr>
      <vt:lpstr>EG</vt:lpstr>
      <vt:lpstr>EH</vt:lpstr>
      <vt:lpstr>EI</vt:lpstr>
      <vt:lpstr>EJ</vt:lpstr>
      <vt:lpstr>EK</vt:lpstr>
      <vt:lpstr>EL</vt:lpstr>
      <vt:lpstr>EO</vt:lpstr>
      <vt:lpstr>ER</vt:lpstr>
      <vt:lpstr>ES</vt:lpstr>
      <vt:lpstr>F</vt:lpstr>
      <vt:lpstr>G</vt:lpstr>
      <vt:lpstr>H</vt:lpstr>
      <vt:lpstr>I</vt:lpstr>
      <vt:lpstr>J</vt:lpstr>
      <vt:lpstr>K</vt:lpstr>
      <vt:lpstr>L</vt:lpstr>
      <vt:lpstr>O</vt:lpstr>
      <vt:lpstr>'2026 TAS (2025 Counts)'!Print_Area</vt:lpstr>
      <vt:lpstr>Print_Area_MI</vt:lpstr>
      <vt:lpstr>'2026 TAS (2025 Counts)'!Print_Titles</vt:lpstr>
      <vt:lpstr>Print_Titles_MI</vt:lpstr>
      <vt:lpstr>R_</vt:lpstr>
      <vt:lpstr>ROW</vt:lpstr>
      <vt:lpstr>S</vt:lpstr>
      <vt:lpstr>SEASON</vt:lpstr>
      <vt:lpstr>SORT2</vt:lpstr>
      <vt:lpstr>TABLE3</vt:lpstr>
      <vt:lpstr>UPG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Trantham</dc:creator>
  <cp:lastModifiedBy>Amy Ring</cp:lastModifiedBy>
  <cp:lastPrinted>2025-04-03T17:36:36Z</cp:lastPrinted>
  <dcterms:created xsi:type="dcterms:W3CDTF">2009-12-23T17:06:16Z</dcterms:created>
  <dcterms:modified xsi:type="dcterms:W3CDTF">2026-03-23T18:57:25Z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2024-11-18T18:38:51Z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1583f112-562c-4c54-8780-6638a7158b07</vt:lpwstr>
  </property>
  <property fmtid="{D5CDD505-2E9C-101B-9397-08002B2CF9AE}" pid="7" name="MSIP_Label_defa4170-0d19-0005-0004-bc88714345d2_ActionId">
    <vt:lpwstr>bf413168-c3a3-456e-b9f8-b37f2497f9a4</vt:lpwstr>
  </property>
  <property fmtid="{D5CDD505-2E9C-101B-9397-08002B2CF9AE}" pid="8" name="MSIP_Label_defa4170-0d19-0005-0004-bc88714345d2_ContentBits">
    <vt:lpwstr>0</vt:lpwstr>
  </property>
</Properties>
</file>